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 (Новый) (2)" sheetId="1" r:id="rId1"/>
  </sheets>
  <definedNames/>
  <calcPr fullCalcOnLoad="1"/>
</workbook>
</file>

<file path=xl/sharedStrings.xml><?xml version="1.0" encoding="utf-8"?>
<sst xmlns="http://schemas.openxmlformats.org/spreadsheetml/2006/main" count="168" uniqueCount="114">
  <si>
    <t>Согласовано:</t>
  </si>
  <si>
    <t>:</t>
  </si>
  <si>
    <t>Утверждаю:</t>
  </si>
  <si>
    <t>Начальник отдела ФЭО</t>
  </si>
  <si>
    <t>И.о. Главы Колпашевского</t>
  </si>
  <si>
    <r>
      <rPr>
        <sz val="11"/>
        <rFont val="Times New Roman Cyr"/>
        <family val="1"/>
      </rPr>
      <t>_________</t>
    </r>
    <r>
      <rPr>
        <u val="single"/>
        <sz val="11"/>
        <rFont val="Times New Roman Cyr"/>
        <family val="1"/>
      </rPr>
      <t>/К.А. Ивченко/</t>
    </r>
  </si>
  <si>
    <t>городского поселения</t>
  </si>
  <si>
    <t>"___" ____________ 2022г.</t>
  </si>
  <si>
    <t>.</t>
  </si>
  <si>
    <t xml:space="preserve"> </t>
  </si>
  <si>
    <r>
      <rPr>
        <sz val="11"/>
        <rFont val="Times New Roman Cyr"/>
        <family val="1"/>
      </rPr>
      <t>________</t>
    </r>
    <r>
      <rPr>
        <u val="single"/>
        <sz val="11"/>
        <rFont val="Times New Roman Cyr"/>
        <family val="1"/>
      </rPr>
      <t>/А.А. Чуков/</t>
    </r>
  </si>
  <si>
    <t>План мероприятий в области коммунального хозяйства</t>
  </si>
  <si>
    <t xml:space="preserve">  Колпашевского городского поселения на 2022 год</t>
  </si>
  <si>
    <t>I. Мероприятия в области ремонта и содержания коммунальных объектов по проектированию и прохождению достоверности сметных расчетов на 2022г.</t>
  </si>
  <si>
    <t>№</t>
  </si>
  <si>
    <t>Объект</t>
  </si>
  <si>
    <t>Перечень работ,  адреса</t>
  </si>
  <si>
    <t>Сумма(руб.) необходимая</t>
  </si>
  <si>
    <t>Объем работ</t>
  </si>
  <si>
    <t>Сумма (руб.)</t>
  </si>
  <si>
    <t>Бюджеты иных уровней</t>
  </si>
  <si>
    <t>Местный бюджет</t>
  </si>
  <si>
    <t xml:space="preserve">Итого </t>
  </si>
  <si>
    <t xml:space="preserve">Инженерные сети  г. Колпашево и с. Тогур </t>
  </si>
  <si>
    <r>
      <rPr>
        <sz val="10"/>
        <rFont val="PT Astra Serif"/>
        <family val="1"/>
      </rPr>
      <t xml:space="preserve">Прохождение достоверности сметных расчетов </t>
    </r>
    <r>
      <rPr>
        <b/>
        <sz val="10"/>
        <rFont val="Times New Roman"/>
        <family val="1"/>
      </rPr>
      <t>по к</t>
    </r>
    <r>
      <rPr>
        <sz val="10"/>
        <color indexed="8"/>
        <rFont val="Times New Roman"/>
        <family val="1"/>
      </rPr>
      <t>апитальному ремонту тепловых сетей и ГВС от газовой котельной "Геолог" от ТК22 до жилых домов и помещений (мкр.Геолог, 1, 1/1, ул. Победы , 4) в г. Колпашево</t>
    </r>
    <r>
      <rPr>
        <sz val="10"/>
        <rFont val="PT Astra Serif"/>
        <family val="1"/>
      </rPr>
      <t>,  ремонт тепловых сетей г. Колпашево, ул. Мирная,37,38, ремонт напорных коллекторов Колпашево, ул Обская, ул. Трифонова, ремонт водопроводных сетей г. Колпашево, ул. Шевченко(от ул.Трифонова-ул. Победы); ул. Мира (от ул. Парковой до ул. Победы), ул. Мира (от ул. Победы до ул. Кирова</t>
    </r>
    <r>
      <rPr>
        <sz val="10"/>
        <rFont val="Times New Roman"/>
        <family val="1"/>
      </rPr>
      <t xml:space="preserve">), ремонт водопроводных сетей г. Колпашево, мкр. Геолог,13, 15, 16 </t>
    </r>
    <r>
      <rPr>
        <b/>
        <sz val="10"/>
        <rFont val="Times New Roman"/>
        <family val="1"/>
      </rPr>
      <t>(МК №129 от 29.03.2022г. - 6080 руб, МК№256 от 19.07.2022г. - 6240 руб.)</t>
    </r>
  </si>
  <si>
    <t>6 Заключений</t>
  </si>
  <si>
    <t>Итого распределено по I разделу</t>
  </si>
  <si>
    <t>II. Мероприятия в области ремонта и содержания коммунальных объектов на 2022г.</t>
  </si>
  <si>
    <t>2.1. Тепловые сети</t>
  </si>
  <si>
    <t xml:space="preserve">Тепловые сети г. Колпашево и с. Тогур </t>
  </si>
  <si>
    <r>
      <rPr>
        <sz val="10"/>
        <color indexed="8"/>
        <rFont val="PT Astra Serif"/>
        <family val="1"/>
      </rPr>
      <t xml:space="preserve">Капитальный ремонт </t>
    </r>
    <r>
      <rPr>
        <sz val="10"/>
        <color indexed="8"/>
        <rFont val="Times New Roman"/>
        <family val="1"/>
      </rPr>
      <t>тепловых сетей и ГВС от газовой котельной "Геолог" от ТК22 до жилых домов и помещений (мкр.Геолог, 1, 1/1, ул. Победы , 4) в г. Колпашево (</t>
    </r>
    <r>
      <rPr>
        <b/>
        <sz val="10"/>
        <color indexed="8"/>
        <rFont val="Times New Roman"/>
        <family val="1"/>
      </rPr>
      <t>МК 238 от 08.07.2022г.)</t>
    </r>
  </si>
  <si>
    <t>387м</t>
  </si>
  <si>
    <r>
      <rPr>
        <sz val="10"/>
        <rFont val="Times New Roman"/>
        <family val="1"/>
      </rPr>
      <t>Ремонт инженерных сетей от тепловой камеры №3 до жилого дома по адресу: г. Колпашево, ул. Кирова, 35/2</t>
    </r>
    <r>
      <rPr>
        <b/>
        <sz val="10"/>
        <rFont val="Times New Roman"/>
        <family val="1"/>
      </rPr>
      <t>( МК 50 от 03.02.2022г.)</t>
    </r>
    <r>
      <rPr>
        <b/>
        <sz val="10"/>
        <rFont val="Times New Roman"/>
        <family val="1"/>
      </rPr>
      <t xml:space="preserve"> </t>
    </r>
  </si>
  <si>
    <t>390м</t>
  </si>
  <si>
    <r>
      <rPr>
        <sz val="10"/>
        <rFont val="Times New Roman"/>
        <family val="1"/>
      </rPr>
      <t xml:space="preserve">На выполнение работ по ремонту тепловых и ГВС сетей по адресу: г.Колпашево и с. Тогур </t>
    </r>
    <r>
      <rPr>
        <b/>
        <sz val="10"/>
        <rFont val="Times New Roman"/>
        <family val="1"/>
      </rPr>
      <t>(Замена труб МК 207 от 10.06.2022г.)</t>
    </r>
  </si>
  <si>
    <t>469м</t>
  </si>
  <si>
    <r>
      <rPr>
        <sz val="10"/>
        <rFont val="Times New Roman"/>
        <family val="1"/>
      </rPr>
      <t>На выполнение работ по ремонту тепловых и ГВС сетей от котельной «Геолог» (</t>
    </r>
    <r>
      <rPr>
        <b/>
        <sz val="10"/>
        <rFont val="Times New Roman"/>
        <family val="1"/>
      </rPr>
      <t>МК210 от 15.06.2022г.)</t>
    </r>
  </si>
  <si>
    <t>183м</t>
  </si>
  <si>
    <r>
      <rPr>
        <sz val="10"/>
        <rFont val="Times New Roman"/>
        <family val="1"/>
      </rPr>
      <t>На выполнение работ по ремонту тепловых сетей в г. Колпашево по ул. Гоголя, 132</t>
    </r>
    <r>
      <rPr>
        <b/>
        <sz val="10"/>
        <rFont val="Times New Roman"/>
        <family val="1"/>
      </rPr>
      <t>(Замена труб МК 176 от 24.05.2022г.)</t>
    </r>
  </si>
  <si>
    <t>56м</t>
  </si>
  <si>
    <r>
      <rPr>
        <sz val="10"/>
        <rFont val="Times New Roman"/>
        <family val="1"/>
      </rPr>
      <t>На выполнение работ по ремонту тепловых сетей в г. Колпашево по ул. Гоголя, 130</t>
    </r>
    <r>
      <rPr>
        <b/>
        <sz val="10"/>
        <rFont val="Times New Roman"/>
        <family val="1"/>
      </rPr>
      <t>(Замена труб МК 155 от 28.04.2022г.)</t>
    </r>
  </si>
  <si>
    <t>38м</t>
  </si>
  <si>
    <r>
      <rPr>
        <sz val="10"/>
        <rFont val="Times New Roman"/>
        <family val="1"/>
      </rPr>
      <t>На выполнение работ по ремонту тепловых и ГВС сетей в г. Колпашево</t>
    </r>
    <r>
      <rPr>
        <b/>
        <sz val="10"/>
        <rFont val="Times New Roman"/>
        <family val="1"/>
      </rPr>
      <t>(Замена труб МК 136 от 06.04.2022г.)</t>
    </r>
  </si>
  <si>
    <t>85м</t>
  </si>
  <si>
    <t>На выполнение работ по ремонту тепловых сетей в г. Колпашево по ул. Портовая,8</t>
  </si>
  <si>
    <t>5м</t>
  </si>
  <si>
    <t>Ремонт теплового колодца по адресу г. Колпашево, мкр. Геолог,3</t>
  </si>
  <si>
    <t>1 колодец</t>
  </si>
  <si>
    <t>Ремонт тепловых и ГВС сетей г. Колпашево и с. Тогур</t>
  </si>
  <si>
    <t>250м</t>
  </si>
  <si>
    <t>Итого распределено по части  2.1. II раздела</t>
  </si>
  <si>
    <t>2.2. Водопроводные и канализационные сети.</t>
  </si>
  <si>
    <t>Перечень работ, адреса</t>
  </si>
  <si>
    <t>Водопроводные сети и объекты г.Колпашево и с.Тогур</t>
  </si>
  <si>
    <r>
      <rPr>
        <sz val="8"/>
        <rFont val="Times New Roman"/>
        <family val="1"/>
      </rPr>
      <t>На выполнение работ по ремонту водопроводного колодца по адресу : с.Тогур, ул. Тургенева, 21</t>
    </r>
    <r>
      <rPr>
        <b/>
        <sz val="10"/>
        <rFont val="Times New Roman"/>
        <family val="1"/>
      </rPr>
      <t>( МК 127 от 29.03.2022г.)</t>
    </r>
  </si>
  <si>
    <r>
      <rPr>
        <sz val="10"/>
        <rFont val="Times New Roman"/>
        <family val="1"/>
      </rPr>
      <t xml:space="preserve">Ремонт водопроводных сетей г. Колпашево, ул.  Мира ( </t>
    </r>
    <r>
      <rPr>
        <b/>
        <sz val="10"/>
        <rFont val="Times New Roman"/>
        <family val="1"/>
      </rPr>
      <t>МК 82 от 16.02.2022г</t>
    </r>
    <r>
      <rPr>
        <sz val="10"/>
        <rFont val="Times New Roman"/>
        <family val="1"/>
      </rPr>
      <t>.)</t>
    </r>
  </si>
  <si>
    <t>224м</t>
  </si>
  <si>
    <t>Канализационные сети с.Тогур</t>
  </si>
  <si>
    <r>
      <rPr>
        <sz val="10"/>
        <rFont val="Times New Roman"/>
        <family val="1"/>
      </rPr>
      <t xml:space="preserve">Ремонт канализационных колодцев с. Тогур, ул. Свердлова, 15, ул.Лермонтова, 40 </t>
    </r>
    <r>
      <rPr>
        <b/>
        <sz val="10"/>
        <rFont val="Times New Roman"/>
        <family val="1"/>
      </rPr>
      <t>(МК227 от 29.06.2022г.)</t>
    </r>
  </si>
  <si>
    <t>8 колодцев</t>
  </si>
  <si>
    <t>Ремонт канализационных и водопроводных сетей</t>
  </si>
  <si>
    <t>10 колодцев</t>
  </si>
  <si>
    <t>Итого распределено по  части 2.2.  II раздела</t>
  </si>
  <si>
    <t>2.3. Шахтные  колодцы.</t>
  </si>
  <si>
    <t>Шахтного колодца д.Север, ул. Центральная, 9</t>
  </si>
  <si>
    <r>
      <rPr>
        <sz val="8"/>
        <rFont val="Times New Roman"/>
        <family val="1"/>
      </rPr>
      <t xml:space="preserve">Ремонт шахтного колодца по адресу: д.Север, ул. Центральная, 9 </t>
    </r>
    <r>
      <rPr>
        <sz val="10"/>
        <rFont val="Times New Roman"/>
        <family val="1"/>
      </rPr>
      <t>( МК 57 от 08.02.2022г.)</t>
    </r>
  </si>
  <si>
    <t>Итого распределено по  части 2.3.  II раздела</t>
  </si>
  <si>
    <t>Итого распределено по II разделу на 2021г.</t>
  </si>
  <si>
    <t>Всего средств выделенных из областного, районного, местного бюджета по всем  разделам</t>
  </si>
  <si>
    <t>III. Мероприятия в области ремонта и содержания коммунальных объектов на 2022 года (не програмные)</t>
  </si>
  <si>
    <t>Объекты водоотведения г. Колпашево и с. Тогур</t>
  </si>
  <si>
    <r>
      <rPr>
        <sz val="10"/>
        <rFont val="Times New Roman"/>
        <family val="1"/>
      </rPr>
      <t>На поставку насосного оборудования (насос Гном)</t>
    </r>
    <r>
      <rPr>
        <b/>
        <sz val="10"/>
        <rFont val="Times New Roman"/>
        <family val="1"/>
      </rPr>
      <t>( МК 143 от 13.04.2022г.)</t>
    </r>
  </si>
  <si>
    <t>1 насос</t>
  </si>
  <si>
    <t>Объекты водоснабжения г. Колпашево и с. Тогур</t>
  </si>
  <si>
    <r>
      <rPr>
        <sz val="10"/>
        <rFont val="Times New Roman"/>
        <family val="1"/>
      </rPr>
      <t>На поставку насосов для работы скважин (</t>
    </r>
    <r>
      <rPr>
        <b/>
        <sz val="10"/>
        <rFont val="Times New Roman"/>
        <family val="1"/>
      </rPr>
      <t>МК272 от  26.07.2022 г.)</t>
    </r>
  </si>
  <si>
    <t>4 насос</t>
  </si>
  <si>
    <t>Объекты теплоснабжения г. Колпашево</t>
  </si>
  <si>
    <t>Монтаж дымовой трубы на угольную котельную «НГСС» г. Колпашево, ул. Науки, 9</t>
  </si>
  <si>
    <t>1 труба</t>
  </si>
  <si>
    <t>Монтаж дымовой котла на угольную котельную «НГСС» г. Колпашево, ул. Науки, 9</t>
  </si>
  <si>
    <t>Объекты благоустройства(Электрические сети)</t>
  </si>
  <si>
    <r>
      <rPr>
        <sz val="10"/>
        <rFont val="Times New Roman"/>
        <family val="1"/>
      </rPr>
      <t>На выполнение работ по благоустройству территории стадиона с. Тогур, ул. Ленина, 12</t>
    </r>
    <r>
      <rPr>
        <b/>
        <sz val="10"/>
        <rFont val="Times New Roman"/>
        <family val="1"/>
      </rPr>
      <t xml:space="preserve"> (МК 220 от 23.06.2022г.</t>
    </r>
    <r>
      <rPr>
        <sz val="10"/>
        <rFont val="Times New Roman"/>
        <family val="1"/>
      </rPr>
      <t>)</t>
    </r>
  </si>
  <si>
    <t>Провод и Щит управления</t>
  </si>
  <si>
    <r>
      <rPr>
        <sz val="10"/>
        <rFont val="Times New Roman"/>
        <family val="1"/>
      </rPr>
      <t xml:space="preserve">на выполнение работ по обустройству территории по адресу: г. Колпашево, ул. Гоголя, 93/4(Замена Провода СИП, </t>
    </r>
    <r>
      <rPr>
        <b/>
        <sz val="10"/>
        <rFont val="Times New Roman"/>
        <family val="1"/>
      </rPr>
      <t>МК 197 от 06.06.2022г.)</t>
    </r>
  </si>
  <si>
    <t>70м</t>
  </si>
  <si>
    <t>Объекты уличного освещения г. Колпашево, с. Тогур и д.Валково</t>
  </si>
  <si>
    <r>
      <rPr>
        <sz val="10"/>
        <rFont val="Times New Roman"/>
        <family val="1"/>
      </rPr>
      <t xml:space="preserve">На выполнение работ по обустройству уличного освещения в г. Колпашево по ул. Челюскина и ул. Сибирской </t>
    </r>
    <r>
      <rPr>
        <b/>
        <sz val="10"/>
        <rFont val="Times New Roman"/>
        <family val="1"/>
      </rPr>
      <t>(МК 175 от 24.05.2022г.)</t>
    </r>
  </si>
  <si>
    <t>8 светильников</t>
  </si>
  <si>
    <r>
      <rPr>
        <sz val="10"/>
        <rFont val="Times New Roman"/>
        <family val="1"/>
      </rPr>
      <t xml:space="preserve">На выполнение раб по подготовке и покраске технических средств организации дорожного движения в г. Колпашево </t>
    </r>
    <r>
      <rPr>
        <b/>
        <sz val="10"/>
        <rFont val="Times New Roman"/>
        <family val="1"/>
      </rPr>
      <t>(МК265 от 21.07.2022г.)</t>
    </r>
  </si>
  <si>
    <t>31 опора,319м</t>
  </si>
  <si>
    <r>
      <rPr>
        <sz val="10"/>
        <rFont val="Times New Roman"/>
        <family val="1"/>
      </rPr>
      <t>На выполнение работ по обустройству уличного освещения в д. Волково (</t>
    </r>
    <r>
      <rPr>
        <b/>
        <sz val="10"/>
        <rFont val="Times New Roman"/>
        <family val="1"/>
      </rPr>
      <t>МК260 от 20.07.2022г.)</t>
    </r>
  </si>
  <si>
    <t>20 светильников,880м</t>
  </si>
  <si>
    <r>
      <rPr>
        <sz val="10"/>
        <rFont val="Times New Roman"/>
        <family val="1"/>
      </rPr>
      <t xml:space="preserve">Обустройство уличного освещения(восстановление электроосвещения вдоль автомобильной дороги) по адресу: Томская область, Колпашевский район, г. Колпашево, ул. Гоголя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МК234 от 04.07.2022г.)</t>
    </r>
  </si>
  <si>
    <t>1500м</t>
  </si>
  <si>
    <r>
      <rPr>
        <sz val="10"/>
        <rFont val="Times New Roman"/>
        <family val="1"/>
      </rPr>
      <t>Оказание услуг по осуществлению строительного контроля за выполнением работ по обустройству уличного освещения(восстановление электроосвещения вдоль автомобильной дороги) по адресу: Томская область, Колпашевский район, г. Колпашево, ул. Гоголя (</t>
    </r>
    <r>
      <rPr>
        <b/>
        <sz val="10"/>
        <rFont val="Times New Roman"/>
        <family val="1"/>
      </rPr>
      <t>МК250 от 18.07.2022г.)</t>
    </r>
  </si>
  <si>
    <t>Итого необходимо средств по III разделу</t>
  </si>
  <si>
    <t>IV. Мероприятия в области ремонта и содержания коммунальных объектов на 2022 года (отсутствует финансирование)</t>
  </si>
  <si>
    <t>Тепловые сети г. Колпашево и с. Тогур</t>
  </si>
  <si>
    <t>Ремонт тепловых сетей от котельной «Школа №4» по адресу: г. Колпашево, ул. Гоголя, 91/1 через асфальтнобетонную дорогу  ул. Жданова (№12)</t>
  </si>
  <si>
    <t>40м</t>
  </si>
  <si>
    <t>Ремонт тепловых сетей Колпашевского городского поселения от котельных ООО «КТК»</t>
  </si>
  <si>
    <t>1000м</t>
  </si>
  <si>
    <t>Ремонт аварийных участков тепловых сетей Колпашевского городского поселения</t>
  </si>
  <si>
    <t>300м</t>
  </si>
  <si>
    <t xml:space="preserve">Ремонт канализационных колодцев Колпашевского городского поселения (г. Колпашево, с. Тогур) </t>
  </si>
  <si>
    <t>18 колодцев</t>
  </si>
  <si>
    <t>Поставка оборудования на КНС г. Колпашево, ул. Белинского, 11/1, ул. Коммунистическая, 2/1, ул. Нефтеразведчиков, 2/1, ул. Школьная, 15, ул.Портовая, 36/2</t>
  </si>
  <si>
    <t>17шт.</t>
  </si>
  <si>
    <t>Ремонт напорного коллектора от КНС «Металлист» г. Колпашево, ул. Обская</t>
  </si>
  <si>
    <t>Ремонт водопроводных сетей г. Колпашево и с. Тогур</t>
  </si>
  <si>
    <t>Шахтные колодцы д.Север, д.Волково, с. Тогур(Рейд)</t>
  </si>
  <si>
    <t>Ликвидация 6 колодцев и ремонт 4 колодцев с. Тогур, мкр. Рейд, Шпальная</t>
  </si>
  <si>
    <t>Итого необходимо средств по IV разделу</t>
  </si>
  <si>
    <t>Начальник отдела УМХ                                                                                                                                                        Волков А.А.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</si>
</sst>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;\-#,##0.00"/>
    <numFmt numFmtId="167" formatCode="#,##0.00;[RED]\-#,##0.00"/>
    <numFmt numFmtId="168" formatCode="#,###.0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9"/>
      <name val="Times New Roman Cyr"/>
      <family val="1"/>
    </font>
    <font>
      <sz val="11"/>
      <name val="Times New Roman"/>
      <family val="1"/>
    </font>
    <font>
      <u val="single"/>
      <sz val="11"/>
      <name val="Times New Roman Cyr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PT Astra Serif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0"/>
      <color indexed="8"/>
      <name val="PT Astra Serif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3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19" fillId="0" borderId="0" xfId="0" applyFont="1" applyAlignment="1">
      <alignment horizontal="left" vertical="top" wrapText="1"/>
    </xf>
    <xf numFmtId="164" fontId="20" fillId="0" borderId="0" xfId="0" applyFont="1" applyAlignment="1">
      <alignment horizontal="left" vertical="top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Alignment="1">
      <alignment horizontal="right" vertical="top" wrapText="1"/>
    </xf>
    <xf numFmtId="164" fontId="19" fillId="0" borderId="0" xfId="0" applyFont="1" applyFill="1" applyAlignment="1">
      <alignment horizontal="left" vertical="top" wrapText="1"/>
    </xf>
    <xf numFmtId="164" fontId="19" fillId="0" borderId="0" xfId="0" applyFont="1" applyFill="1" applyAlignment="1">
      <alignment horizontal="left" vertical="center" wrapText="1"/>
    </xf>
    <xf numFmtId="164" fontId="19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right" vertical="top" wrapText="1"/>
    </xf>
    <xf numFmtId="164" fontId="1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right"/>
    </xf>
    <xf numFmtId="164" fontId="19" fillId="0" borderId="0" xfId="0" applyFont="1" applyFill="1" applyBorder="1" applyAlignment="1">
      <alignment horizontal="right" vertical="center" wrapText="1"/>
    </xf>
    <xf numFmtId="164" fontId="23" fillId="0" borderId="0" xfId="0" applyFont="1" applyFill="1" applyBorder="1" applyAlignment="1">
      <alignment horizontal="center" vertical="top" wrapText="1"/>
    </xf>
    <xf numFmtId="164" fontId="21" fillId="0" borderId="10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 horizontal="center" vertical="top" wrapText="1"/>
    </xf>
    <xf numFmtId="164" fontId="25" fillId="0" borderId="10" xfId="0" applyFont="1" applyFill="1" applyBorder="1" applyAlignment="1">
      <alignment horizontal="center" vertical="top" wrapText="1"/>
    </xf>
    <xf numFmtId="164" fontId="26" fillId="0" borderId="10" xfId="0" applyFont="1" applyFill="1" applyBorder="1" applyAlignment="1">
      <alignment horizontal="left" vertical="top" wrapText="1"/>
    </xf>
    <xf numFmtId="164" fontId="26" fillId="0" borderId="10" xfId="0" applyFont="1" applyFill="1" applyBorder="1" applyAlignment="1">
      <alignment horizontal="center" vertical="top" wrapText="1"/>
    </xf>
    <xf numFmtId="164" fontId="19" fillId="0" borderId="11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right" vertical="top" wrapText="1"/>
    </xf>
    <xf numFmtId="164" fontId="30" fillId="0" borderId="0" xfId="0" applyFont="1" applyFill="1" applyAlignment="1">
      <alignment horizontal="left" vertical="top" wrapText="1"/>
    </xf>
    <xf numFmtId="164" fontId="19" fillId="0" borderId="0" xfId="0" applyFont="1" applyFill="1" applyAlignment="1">
      <alignment horizontal="center" vertical="top" wrapText="1"/>
    </xf>
    <xf numFmtId="164" fontId="31" fillId="0" borderId="10" xfId="0" applyFont="1" applyFill="1" applyBorder="1" applyAlignment="1">
      <alignment horizontal="left" vertical="top" wrapText="1"/>
    </xf>
    <xf numFmtId="165" fontId="32" fillId="0" borderId="10" xfId="0" applyNumberFormat="1" applyFont="1" applyFill="1" applyBorder="1" applyAlignment="1">
      <alignment horizontal="right" vertical="top" wrapText="1"/>
    </xf>
    <xf numFmtId="164" fontId="0" fillId="0" borderId="0" xfId="0" applyFill="1" applyAlignment="1">
      <alignment/>
    </xf>
    <xf numFmtId="164" fontId="33" fillId="0" borderId="0" xfId="0" applyFont="1" applyFill="1" applyBorder="1" applyAlignment="1">
      <alignment horizontal="center" vertical="top" wrapText="1"/>
    </xf>
    <xf numFmtId="164" fontId="33" fillId="0" borderId="10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left" vertical="top" wrapText="1"/>
    </xf>
    <xf numFmtId="164" fontId="34" fillId="0" borderId="10" xfId="0" applyFont="1" applyFill="1" applyBorder="1" applyAlignment="1">
      <alignment horizontal="center" vertical="top" wrapText="1"/>
    </xf>
    <xf numFmtId="164" fontId="19" fillId="0" borderId="1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vertical="top" wrapText="1"/>
    </xf>
    <xf numFmtId="164" fontId="36" fillId="0" borderId="10" xfId="0" applyFont="1" applyFill="1" applyBorder="1" applyAlignment="1">
      <alignment horizontal="center" vertical="top" wrapText="1"/>
    </xf>
    <xf numFmtId="165" fontId="36" fillId="0" borderId="10" xfId="0" applyNumberFormat="1" applyFont="1" applyFill="1" applyBorder="1" applyAlignment="1">
      <alignment horizontal="right" vertical="top" wrapText="1"/>
    </xf>
    <xf numFmtId="164" fontId="24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vertical="top" wrapText="1"/>
    </xf>
    <xf numFmtId="164" fontId="24" fillId="0" borderId="10" xfId="0" applyFont="1" applyFill="1" applyBorder="1" applyAlignment="1">
      <alignment horizontal="center" wrapText="1"/>
    </xf>
    <xf numFmtId="166" fontId="26" fillId="0" borderId="10" xfId="0" applyNumberFormat="1" applyFont="1" applyFill="1" applyBorder="1" applyAlignment="1">
      <alignment horizontal="right" vertical="top" wrapText="1"/>
    </xf>
    <xf numFmtId="167" fontId="26" fillId="0" borderId="10" xfId="0" applyNumberFormat="1" applyFont="1" applyFill="1" applyBorder="1" applyAlignment="1">
      <alignment horizontal="right" vertical="top" wrapText="1"/>
    </xf>
    <xf numFmtId="164" fontId="31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wrapText="1"/>
    </xf>
    <xf numFmtId="164" fontId="26" fillId="0" borderId="10" xfId="0" applyFont="1" applyFill="1" applyBorder="1" applyAlignment="1">
      <alignment vertical="top" wrapText="1"/>
    </xf>
    <xf numFmtId="168" fontId="31" fillId="0" borderId="10" xfId="0" applyNumberFormat="1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vertical="top" wrapText="1"/>
    </xf>
    <xf numFmtId="164" fontId="26" fillId="0" borderId="12" xfId="0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36" fillId="0" borderId="12" xfId="0" applyFont="1" applyFill="1" applyBorder="1" applyAlignment="1">
      <alignment horizontal="center" wrapText="1"/>
    </xf>
    <xf numFmtId="165" fontId="36" fillId="0" borderId="12" xfId="0" applyNumberFormat="1" applyFont="1" applyFill="1" applyBorder="1" applyAlignment="1">
      <alignment horizontal="right" wrapText="1"/>
    </xf>
    <xf numFmtId="164" fontId="37" fillId="0" borderId="10" xfId="0" applyFont="1" applyFill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85" zoomScaleNormal="80" zoomScaleSheetLayoutView="85" workbookViewId="0" topLeftCell="A1">
      <selection activeCell="H42" sqref="H42"/>
    </sheetView>
  </sheetViews>
  <sheetFormatPr defaultColWidth="9.00390625" defaultRowHeight="15" customHeight="1"/>
  <cols>
    <col min="1" max="1" width="3.00390625" style="1" customWidth="1"/>
    <col min="2" max="2" width="32.125" style="2" customWidth="1"/>
    <col min="3" max="3" width="63.25390625" style="1" customWidth="1"/>
    <col min="4" max="4" width="12.00390625" style="1" customWidth="1"/>
    <col min="5" max="5" width="15.50390625" style="1" customWidth="1"/>
    <col min="6" max="6" width="13.00390625" style="1" customWidth="1"/>
    <col min="7" max="7" width="12.125" style="1" customWidth="1"/>
    <col min="8" max="8" width="15.75390625" style="1" customWidth="1"/>
    <col min="9" max="16384" width="9.00390625" style="1" customWidth="1"/>
  </cols>
  <sheetData>
    <row r="1" spans="1:8" s="5" customFormat="1" ht="12.75" customHeight="1">
      <c r="A1" s="3" t="s">
        <v>0</v>
      </c>
      <c r="B1" s="3"/>
      <c r="C1" s="4" t="s">
        <v>1</v>
      </c>
      <c r="D1" s="4"/>
      <c r="F1" s="6"/>
      <c r="G1" s="7" t="s">
        <v>2</v>
      </c>
      <c r="H1" s="7"/>
    </row>
    <row r="2" spans="1:8" s="5" customFormat="1" ht="12.75" customHeight="1">
      <c r="A2" s="3" t="s">
        <v>3</v>
      </c>
      <c r="B2" s="3"/>
      <c r="C2" s="8"/>
      <c r="D2" s="8"/>
      <c r="F2" s="6"/>
      <c r="G2" s="7" t="s">
        <v>4</v>
      </c>
      <c r="H2" s="7"/>
    </row>
    <row r="3" spans="1:8" s="5" customFormat="1" ht="12.75" customHeight="1">
      <c r="A3" s="3" t="s">
        <v>5</v>
      </c>
      <c r="B3" s="3"/>
      <c r="C3" s="3"/>
      <c r="D3" s="3"/>
      <c r="F3" s="6"/>
      <c r="G3" s="7" t="s">
        <v>6</v>
      </c>
      <c r="H3" s="7"/>
    </row>
    <row r="4" spans="1:8" s="5" customFormat="1" ht="12.75" customHeight="1">
      <c r="A4" s="9" t="s">
        <v>7</v>
      </c>
      <c r="B4" s="9"/>
      <c r="C4" s="10" t="s">
        <v>8</v>
      </c>
      <c r="D4" s="10"/>
      <c r="E4" s="10"/>
      <c r="F4" s="6" t="s">
        <v>9</v>
      </c>
      <c r="G4" s="11" t="s">
        <v>10</v>
      </c>
      <c r="H4" s="11"/>
    </row>
    <row r="5" spans="1:8" s="5" customFormat="1" ht="12.75" customHeight="1">
      <c r="A5" s="9"/>
      <c r="B5" s="9"/>
      <c r="C5" s="12"/>
      <c r="D5" s="12"/>
      <c r="F5" s="13" t="s">
        <v>7</v>
      </c>
      <c r="G5" s="13"/>
      <c r="H5" s="13"/>
    </row>
    <row r="6" spans="1:8" s="5" customFormat="1" ht="19.5" customHeight="1">
      <c r="A6" s="14" t="s">
        <v>11</v>
      </c>
      <c r="B6" s="14"/>
      <c r="C6" s="14"/>
      <c r="D6" s="14"/>
      <c r="E6" s="14"/>
      <c r="F6" s="14"/>
      <c r="G6" s="14"/>
      <c r="H6" s="14"/>
    </row>
    <row r="7" spans="1:8" s="5" customFormat="1" ht="12.75" customHeight="1">
      <c r="A7" s="14" t="s">
        <v>12</v>
      </c>
      <c r="B7" s="14"/>
      <c r="C7" s="14"/>
      <c r="D7" s="14"/>
      <c r="E7" s="14"/>
      <c r="F7" s="14"/>
      <c r="G7" s="14"/>
      <c r="H7" s="14"/>
    </row>
    <row r="8" spans="1:8" s="5" customFormat="1" ht="31.5" customHeight="1">
      <c r="A8" s="14" t="s">
        <v>13</v>
      </c>
      <c r="B8" s="14"/>
      <c r="C8" s="14"/>
      <c r="D8" s="14"/>
      <c r="E8" s="14"/>
      <c r="F8" s="14"/>
      <c r="G8" s="14"/>
      <c r="H8" s="14"/>
    </row>
    <row r="9" spans="1:8" s="5" customFormat="1" ht="12.75" customHeight="1">
      <c r="A9" s="15" t="s">
        <v>14</v>
      </c>
      <c r="B9" s="16" t="s">
        <v>15</v>
      </c>
      <c r="C9" s="17" t="s">
        <v>16</v>
      </c>
      <c r="D9" s="18" t="s">
        <v>17</v>
      </c>
      <c r="E9" s="19" t="s">
        <v>18</v>
      </c>
      <c r="F9" s="19" t="s">
        <v>19</v>
      </c>
      <c r="G9" s="19"/>
      <c r="H9" s="19"/>
    </row>
    <row r="10" spans="1:8" s="5" customFormat="1" ht="27" customHeight="1">
      <c r="A10" s="15"/>
      <c r="B10" s="16"/>
      <c r="C10" s="17"/>
      <c r="D10" s="18"/>
      <c r="E10" s="18"/>
      <c r="F10" s="19" t="s">
        <v>20</v>
      </c>
      <c r="G10" s="19" t="s">
        <v>21</v>
      </c>
      <c r="H10" s="19" t="s">
        <v>22</v>
      </c>
    </row>
    <row r="11" spans="1:10" s="5" customFormat="1" ht="105" customHeight="1">
      <c r="A11" s="20">
        <v>1</v>
      </c>
      <c r="B11" s="21" t="s">
        <v>23</v>
      </c>
      <c r="C11" s="22" t="s">
        <v>24</v>
      </c>
      <c r="D11" s="23">
        <v>50000</v>
      </c>
      <c r="E11" s="19" t="s">
        <v>25</v>
      </c>
      <c r="F11" s="24">
        <v>0</v>
      </c>
      <c r="G11" s="24">
        <v>50000</v>
      </c>
      <c r="H11" s="24">
        <f>+G11+F11</f>
        <v>50000</v>
      </c>
      <c r="I11" s="25"/>
      <c r="J11" s="26"/>
    </row>
    <row r="12" spans="1:9" s="5" customFormat="1" ht="19.5" customHeight="1">
      <c r="A12" s="27" t="s">
        <v>26</v>
      </c>
      <c r="B12" s="27"/>
      <c r="C12" s="27"/>
      <c r="D12" s="27"/>
      <c r="E12" s="27"/>
      <c r="F12" s="28">
        <f>SUM(F11:F11)</f>
        <v>0</v>
      </c>
      <c r="G12" s="28">
        <f>+G11</f>
        <v>50000</v>
      </c>
      <c r="H12" s="28">
        <f>+H11</f>
        <v>50000</v>
      </c>
      <c r="I12" s="29"/>
    </row>
    <row r="13" spans="1:8" s="5" customFormat="1" ht="23.25" customHeight="1">
      <c r="A13" s="30" t="s">
        <v>27</v>
      </c>
      <c r="B13" s="30"/>
      <c r="C13" s="30"/>
      <c r="D13" s="30"/>
      <c r="E13" s="30"/>
      <c r="F13" s="30"/>
      <c r="G13" s="30"/>
      <c r="H13" s="30"/>
    </row>
    <row r="14" spans="1:8" s="5" customFormat="1" ht="22.5" customHeight="1">
      <c r="A14" s="31" t="s">
        <v>28</v>
      </c>
      <c r="B14" s="31"/>
      <c r="C14" s="31"/>
      <c r="D14" s="31"/>
      <c r="E14" s="31"/>
      <c r="F14" s="31"/>
      <c r="G14" s="31"/>
      <c r="H14" s="31"/>
    </row>
    <row r="15" spans="1:8" s="5" customFormat="1" ht="13.5" customHeight="1">
      <c r="A15" s="15" t="s">
        <v>14</v>
      </c>
      <c r="B15" s="16" t="s">
        <v>15</v>
      </c>
      <c r="C15" s="17" t="s">
        <v>16</v>
      </c>
      <c r="D15" s="32" t="s">
        <v>17</v>
      </c>
      <c r="E15" s="19" t="s">
        <v>18</v>
      </c>
      <c r="F15" s="23" t="s">
        <v>19</v>
      </c>
      <c r="G15" s="23"/>
      <c r="H15" s="23"/>
    </row>
    <row r="16" spans="1:8" s="5" customFormat="1" ht="30" customHeight="1">
      <c r="A16" s="15"/>
      <c r="B16" s="16"/>
      <c r="C16" s="17"/>
      <c r="D16" s="32"/>
      <c r="E16" s="19"/>
      <c r="F16" s="19" t="s">
        <v>20</v>
      </c>
      <c r="G16" s="19" t="s">
        <v>21</v>
      </c>
      <c r="H16" s="19" t="s">
        <v>22</v>
      </c>
    </row>
    <row r="17" spans="1:8" s="5" customFormat="1" ht="36.75" customHeight="1">
      <c r="A17" s="15">
        <v>2</v>
      </c>
      <c r="B17" s="21" t="s">
        <v>29</v>
      </c>
      <c r="C17" s="33" t="s">
        <v>30</v>
      </c>
      <c r="D17" s="23">
        <v>2190445.2</v>
      </c>
      <c r="E17" s="19" t="s">
        <v>31</v>
      </c>
      <c r="F17" s="24">
        <v>2175223.08</v>
      </c>
      <c r="G17" s="24">
        <v>15222.12</v>
      </c>
      <c r="H17" s="24">
        <f aca="true" t="shared" si="0" ref="H17:H26">+G17+F17</f>
        <v>2190445.2</v>
      </c>
    </row>
    <row r="18" spans="1:9" s="5" customFormat="1" ht="30.75" customHeight="1">
      <c r="A18" s="34">
        <v>3</v>
      </c>
      <c r="B18" s="21"/>
      <c r="C18" s="35" t="s">
        <v>32</v>
      </c>
      <c r="D18" s="23">
        <v>600000</v>
      </c>
      <c r="E18" s="36" t="s">
        <v>33</v>
      </c>
      <c r="F18" s="37">
        <v>0</v>
      </c>
      <c r="G18" s="37">
        <v>600000</v>
      </c>
      <c r="H18" s="37">
        <f t="shared" si="0"/>
        <v>600000</v>
      </c>
      <c r="I18" s="26"/>
    </row>
    <row r="19" spans="1:9" s="5" customFormat="1" ht="27.75" customHeight="1">
      <c r="A19" s="34">
        <v>4</v>
      </c>
      <c r="B19" s="21"/>
      <c r="C19" s="35" t="s">
        <v>34</v>
      </c>
      <c r="D19" s="23">
        <v>581000</v>
      </c>
      <c r="E19" s="36" t="s">
        <v>35</v>
      </c>
      <c r="F19" s="37">
        <v>0</v>
      </c>
      <c r="G19" s="37">
        <v>581000</v>
      </c>
      <c r="H19" s="37">
        <f t="shared" si="0"/>
        <v>581000</v>
      </c>
      <c r="I19" s="26"/>
    </row>
    <row r="20" spans="1:9" s="5" customFormat="1" ht="28.5" customHeight="1">
      <c r="A20" s="34">
        <v>5</v>
      </c>
      <c r="B20" s="21"/>
      <c r="C20" s="35" t="s">
        <v>36</v>
      </c>
      <c r="D20" s="23">
        <v>449000</v>
      </c>
      <c r="E20" s="36" t="s">
        <v>37</v>
      </c>
      <c r="F20" s="37">
        <v>0</v>
      </c>
      <c r="G20" s="37">
        <v>449000</v>
      </c>
      <c r="H20" s="37">
        <f t="shared" si="0"/>
        <v>449000</v>
      </c>
      <c r="I20" s="26"/>
    </row>
    <row r="21" spans="1:9" s="5" customFormat="1" ht="28.5" customHeight="1">
      <c r="A21" s="34">
        <v>6</v>
      </c>
      <c r="B21" s="21"/>
      <c r="C21" s="35" t="s">
        <v>38</v>
      </c>
      <c r="D21" s="23">
        <v>178000</v>
      </c>
      <c r="E21" s="36" t="s">
        <v>39</v>
      </c>
      <c r="F21" s="37">
        <v>0</v>
      </c>
      <c r="G21" s="37">
        <v>178000</v>
      </c>
      <c r="H21" s="37">
        <f t="shared" si="0"/>
        <v>178000</v>
      </c>
      <c r="I21" s="26"/>
    </row>
    <row r="22" spans="1:9" s="5" customFormat="1" ht="31.5" customHeight="1">
      <c r="A22" s="34">
        <v>7</v>
      </c>
      <c r="B22" s="21"/>
      <c r="C22" s="35" t="s">
        <v>40</v>
      </c>
      <c r="D22" s="23">
        <v>135000</v>
      </c>
      <c r="E22" s="36" t="s">
        <v>41</v>
      </c>
      <c r="F22" s="37">
        <v>0</v>
      </c>
      <c r="G22" s="37">
        <v>135000</v>
      </c>
      <c r="H22" s="37">
        <f t="shared" si="0"/>
        <v>135000</v>
      </c>
      <c r="I22" s="26"/>
    </row>
    <row r="23" spans="1:9" s="5" customFormat="1" ht="31.5" customHeight="1">
      <c r="A23" s="34">
        <v>8</v>
      </c>
      <c r="B23" s="21"/>
      <c r="C23" s="35" t="s">
        <v>42</v>
      </c>
      <c r="D23" s="23">
        <v>161802</v>
      </c>
      <c r="E23" s="36" t="s">
        <v>43</v>
      </c>
      <c r="F23" s="37">
        <v>0</v>
      </c>
      <c r="G23" s="37">
        <v>161802</v>
      </c>
      <c r="H23" s="37">
        <f t="shared" si="0"/>
        <v>161802</v>
      </c>
      <c r="I23" s="26"/>
    </row>
    <row r="24" spans="1:9" s="5" customFormat="1" ht="31.5" customHeight="1">
      <c r="A24" s="34">
        <v>9</v>
      </c>
      <c r="B24" s="21"/>
      <c r="C24" s="35" t="s">
        <v>44</v>
      </c>
      <c r="D24" s="23">
        <v>35000</v>
      </c>
      <c r="E24" s="36" t="s">
        <v>45</v>
      </c>
      <c r="F24" s="37">
        <v>0</v>
      </c>
      <c r="G24" s="37">
        <v>35000</v>
      </c>
      <c r="H24" s="37">
        <f t="shared" si="0"/>
        <v>35000</v>
      </c>
      <c r="I24" s="26"/>
    </row>
    <row r="25" spans="1:9" s="5" customFormat="1" ht="31.5" customHeight="1">
      <c r="A25" s="34">
        <v>10</v>
      </c>
      <c r="B25" s="21"/>
      <c r="C25" s="35" t="s">
        <v>46</v>
      </c>
      <c r="D25" s="23">
        <v>38000</v>
      </c>
      <c r="E25" s="36" t="s">
        <v>47</v>
      </c>
      <c r="F25" s="37">
        <v>0</v>
      </c>
      <c r="G25" s="37">
        <v>38000</v>
      </c>
      <c r="H25" s="37">
        <f t="shared" si="0"/>
        <v>38000</v>
      </c>
      <c r="I25" s="26"/>
    </row>
    <row r="26" spans="1:9" s="5" customFormat="1" ht="31.5" customHeight="1">
      <c r="A26" s="34">
        <v>11</v>
      </c>
      <c r="B26" s="21"/>
      <c r="C26" s="35" t="s">
        <v>48</v>
      </c>
      <c r="D26" s="23">
        <v>236910.88</v>
      </c>
      <c r="E26" s="36" t="s">
        <v>49</v>
      </c>
      <c r="F26" s="37"/>
      <c r="G26" s="37">
        <v>103910.88</v>
      </c>
      <c r="H26" s="37">
        <f t="shared" si="0"/>
        <v>103910.88</v>
      </c>
      <c r="I26" s="26"/>
    </row>
    <row r="27" spans="1:8" s="5" customFormat="1" ht="15" customHeight="1">
      <c r="A27" s="27" t="s">
        <v>50</v>
      </c>
      <c r="B27" s="27"/>
      <c r="C27" s="27"/>
      <c r="D27" s="27"/>
      <c r="E27" s="27"/>
      <c r="F27" s="28">
        <f>SUM(F17:F19)</f>
        <v>2175223.08</v>
      </c>
      <c r="G27" s="28">
        <f>+G26+G25+G24+G23+G22+G21+G20+G19+G18+G17</f>
        <v>2296935</v>
      </c>
      <c r="H27" s="28">
        <f>+H26+H23+H22+H21+H20+H19+H18+H17</f>
        <v>4399158.08</v>
      </c>
    </row>
    <row r="28" spans="1:8" s="5" customFormat="1" ht="23.25" customHeight="1">
      <c r="A28" s="31" t="s">
        <v>51</v>
      </c>
      <c r="B28" s="31"/>
      <c r="C28" s="31"/>
      <c r="D28" s="31"/>
      <c r="E28" s="31"/>
      <c r="F28" s="31"/>
      <c r="G28" s="31"/>
      <c r="H28" s="31"/>
    </row>
    <row r="29" spans="1:8" s="5" customFormat="1" ht="29.25" customHeight="1">
      <c r="A29" s="15" t="s">
        <v>14</v>
      </c>
      <c r="B29" s="16" t="s">
        <v>15</v>
      </c>
      <c r="C29" s="17" t="s">
        <v>52</v>
      </c>
      <c r="D29" s="32" t="s">
        <v>17</v>
      </c>
      <c r="E29" s="19" t="s">
        <v>18</v>
      </c>
      <c r="F29" s="23" t="s">
        <v>19</v>
      </c>
      <c r="G29" s="23"/>
      <c r="H29" s="23"/>
    </row>
    <row r="30" spans="1:8" s="5" customFormat="1" ht="27" customHeight="1">
      <c r="A30" s="15"/>
      <c r="B30" s="16"/>
      <c r="C30" s="17"/>
      <c r="D30" s="32"/>
      <c r="E30" s="19"/>
      <c r="F30" s="19" t="s">
        <v>20</v>
      </c>
      <c r="G30" s="19" t="s">
        <v>21</v>
      </c>
      <c r="H30" s="19" t="s">
        <v>22</v>
      </c>
    </row>
    <row r="31" spans="1:8" s="5" customFormat="1" ht="27" customHeight="1">
      <c r="A31" s="15">
        <v>12</v>
      </c>
      <c r="B31" s="38" t="s">
        <v>53</v>
      </c>
      <c r="C31" s="17" t="s">
        <v>54</v>
      </c>
      <c r="D31" s="23">
        <v>35000</v>
      </c>
      <c r="E31" s="36" t="s">
        <v>47</v>
      </c>
      <c r="F31" s="37">
        <v>0</v>
      </c>
      <c r="G31" s="37">
        <v>35000</v>
      </c>
      <c r="H31" s="37">
        <f aca="true" t="shared" si="1" ref="H31:H34">+G31+F31</f>
        <v>35000</v>
      </c>
    </row>
    <row r="32" spans="1:8" s="5" customFormat="1" ht="26.25" customHeight="1">
      <c r="A32" s="15">
        <v>13</v>
      </c>
      <c r="B32" s="38"/>
      <c r="C32" s="39" t="s">
        <v>55</v>
      </c>
      <c r="D32" s="23">
        <v>90700</v>
      </c>
      <c r="E32" s="36" t="s">
        <v>56</v>
      </c>
      <c r="F32" s="37">
        <v>0</v>
      </c>
      <c r="G32" s="37">
        <v>90700</v>
      </c>
      <c r="H32" s="37">
        <f t="shared" si="1"/>
        <v>90700</v>
      </c>
    </row>
    <row r="33" spans="1:8" s="5" customFormat="1" ht="26.25" customHeight="1">
      <c r="A33" s="15">
        <v>14</v>
      </c>
      <c r="B33" s="38" t="s">
        <v>57</v>
      </c>
      <c r="C33" s="39" t="s">
        <v>58</v>
      </c>
      <c r="D33" s="23">
        <v>116072</v>
      </c>
      <c r="E33" s="36" t="s">
        <v>59</v>
      </c>
      <c r="F33" s="37">
        <v>0</v>
      </c>
      <c r="G33" s="37">
        <v>116072</v>
      </c>
      <c r="H33" s="37">
        <f t="shared" si="1"/>
        <v>116072</v>
      </c>
    </row>
    <row r="34" spans="1:8" s="5" customFormat="1" ht="26.25" customHeight="1">
      <c r="A34" s="15">
        <v>15</v>
      </c>
      <c r="B34" s="21"/>
      <c r="C34" s="39" t="s">
        <v>60</v>
      </c>
      <c r="D34" s="23">
        <v>241928</v>
      </c>
      <c r="E34" s="36" t="s">
        <v>61</v>
      </c>
      <c r="F34" s="37">
        <v>0</v>
      </c>
      <c r="G34" s="37">
        <v>141928</v>
      </c>
      <c r="H34" s="37">
        <f t="shared" si="1"/>
        <v>141928</v>
      </c>
    </row>
    <row r="35" spans="1:11" s="5" customFormat="1" ht="14.25" customHeight="1">
      <c r="A35" s="27" t="s">
        <v>62</v>
      </c>
      <c r="B35" s="27"/>
      <c r="C35" s="27"/>
      <c r="D35" s="27"/>
      <c r="E35" s="27"/>
      <c r="F35" s="28">
        <f>SUM(F32:F32)</f>
        <v>0</v>
      </c>
      <c r="G35" s="28">
        <f>+G34+G33+G32+G31</f>
        <v>383700</v>
      </c>
      <c r="H35" s="28">
        <f>+H34+H32+H31</f>
        <v>267628</v>
      </c>
      <c r="K35" s="25"/>
    </row>
    <row r="36" spans="1:8" s="5" customFormat="1" ht="21.75" customHeight="1">
      <c r="A36" s="31" t="s">
        <v>63</v>
      </c>
      <c r="B36" s="31"/>
      <c r="C36" s="31"/>
      <c r="D36" s="31"/>
      <c r="E36" s="31"/>
      <c r="F36" s="31"/>
      <c r="G36" s="31"/>
      <c r="H36" s="31"/>
    </row>
    <row r="37" spans="1:8" s="5" customFormat="1" ht="14.25" customHeight="1">
      <c r="A37" s="15" t="s">
        <v>14</v>
      </c>
      <c r="B37" s="16" t="s">
        <v>15</v>
      </c>
      <c r="C37" s="17" t="s">
        <v>52</v>
      </c>
      <c r="D37" s="32" t="s">
        <v>17</v>
      </c>
      <c r="E37" s="19" t="s">
        <v>18</v>
      </c>
      <c r="F37" s="23" t="s">
        <v>19</v>
      </c>
      <c r="G37" s="23"/>
      <c r="H37" s="23"/>
    </row>
    <row r="38" spans="1:8" s="29" customFormat="1" ht="25.5" customHeight="1">
      <c r="A38" s="15"/>
      <c r="B38" s="16"/>
      <c r="C38" s="17"/>
      <c r="D38" s="32"/>
      <c r="E38" s="19"/>
      <c r="F38" s="19" t="s">
        <v>20</v>
      </c>
      <c r="G38" s="19" t="s">
        <v>21</v>
      </c>
      <c r="H38" s="19" t="s">
        <v>22</v>
      </c>
    </row>
    <row r="39" spans="1:8" s="29" customFormat="1" ht="25.5" customHeight="1">
      <c r="A39" s="15">
        <v>16</v>
      </c>
      <c r="B39" s="40" t="s">
        <v>64</v>
      </c>
      <c r="C39" s="17" t="s">
        <v>65</v>
      </c>
      <c r="D39" s="23">
        <v>47365</v>
      </c>
      <c r="E39" s="19" t="s">
        <v>47</v>
      </c>
      <c r="F39" s="41">
        <v>0</v>
      </c>
      <c r="G39" s="42">
        <v>47365</v>
      </c>
      <c r="H39" s="41">
        <f>+G39+F39</f>
        <v>47365</v>
      </c>
    </row>
    <row r="40" spans="1:8" s="5" customFormat="1" ht="15" customHeight="1">
      <c r="A40" s="27" t="s">
        <v>66</v>
      </c>
      <c r="B40" s="27"/>
      <c r="C40" s="27"/>
      <c r="D40" s="27"/>
      <c r="E40" s="27"/>
      <c r="F40" s="28">
        <f>+F39</f>
        <v>0</v>
      </c>
      <c r="G40" s="28">
        <f>SUM(G39:G39)</f>
        <v>47365</v>
      </c>
      <c r="H40" s="28">
        <f>SUM(H39:H39)</f>
        <v>47365</v>
      </c>
    </row>
    <row r="41" spans="1:8" s="5" customFormat="1" ht="15" customHeight="1">
      <c r="A41" s="43" t="s">
        <v>67</v>
      </c>
      <c r="B41" s="43"/>
      <c r="C41" s="43"/>
      <c r="D41" s="43"/>
      <c r="E41" s="43"/>
      <c r="F41" s="28">
        <f>+F40+F35+F27</f>
        <v>2175223.08</v>
      </c>
      <c r="G41" s="28">
        <f>+G40+G35+G27</f>
        <v>2728000</v>
      </c>
      <c r="H41" s="28">
        <f aca="true" t="shared" si="2" ref="H41:H42">+G41+F41</f>
        <v>4903223.08</v>
      </c>
    </row>
    <row r="42" spans="1:8" s="5" customFormat="1" ht="15" customHeight="1">
      <c r="A42" s="27" t="s">
        <v>68</v>
      </c>
      <c r="B42" s="27"/>
      <c r="C42" s="27"/>
      <c r="D42" s="27"/>
      <c r="E42" s="27"/>
      <c r="F42" s="28">
        <v>2175223.08</v>
      </c>
      <c r="G42" s="28">
        <v>2778000</v>
      </c>
      <c r="H42" s="28">
        <f t="shared" si="2"/>
        <v>4953223.08</v>
      </c>
    </row>
    <row r="43" spans="1:8" s="5" customFormat="1" ht="18.75" customHeight="1">
      <c r="A43" s="30" t="s">
        <v>69</v>
      </c>
      <c r="B43" s="30"/>
      <c r="C43" s="30"/>
      <c r="D43" s="30"/>
      <c r="E43" s="30"/>
      <c r="F43" s="30"/>
      <c r="G43" s="30"/>
      <c r="H43" s="30"/>
    </row>
    <row r="44" spans="1:8" s="5" customFormat="1" ht="13.5" customHeight="1">
      <c r="A44" s="15" t="s">
        <v>14</v>
      </c>
      <c r="B44" s="16" t="s">
        <v>15</v>
      </c>
      <c r="C44" s="17" t="s">
        <v>16</v>
      </c>
      <c r="D44" s="32" t="s">
        <v>17</v>
      </c>
      <c r="E44" s="19" t="s">
        <v>18</v>
      </c>
      <c r="F44" s="23" t="s">
        <v>19</v>
      </c>
      <c r="G44" s="23"/>
      <c r="H44" s="23"/>
    </row>
    <row r="45" spans="1:8" s="5" customFormat="1" ht="27" customHeight="1">
      <c r="A45" s="15"/>
      <c r="B45" s="16"/>
      <c r="C45" s="17"/>
      <c r="D45" s="32"/>
      <c r="E45" s="19"/>
      <c r="F45" s="19" t="s">
        <v>20</v>
      </c>
      <c r="G45" s="19" t="s">
        <v>21</v>
      </c>
      <c r="H45" s="19" t="s">
        <v>22</v>
      </c>
    </row>
    <row r="46" spans="1:8" s="5" customFormat="1" ht="26.25" customHeight="1">
      <c r="A46" s="15">
        <v>1</v>
      </c>
      <c r="B46" s="21" t="s">
        <v>70</v>
      </c>
      <c r="C46" s="39" t="s">
        <v>71</v>
      </c>
      <c r="D46" s="23">
        <v>36000</v>
      </c>
      <c r="E46" s="36" t="s">
        <v>72</v>
      </c>
      <c r="F46" s="37">
        <v>0</v>
      </c>
      <c r="G46" s="37">
        <v>36000</v>
      </c>
      <c r="H46" s="37">
        <f aca="true" t="shared" si="3" ref="H46:H56">+G46+F46</f>
        <v>36000</v>
      </c>
    </row>
    <row r="47" spans="1:8" s="5" customFormat="1" ht="26.25" customHeight="1">
      <c r="A47" s="15">
        <v>2</v>
      </c>
      <c r="B47" s="21" t="s">
        <v>73</v>
      </c>
      <c r="C47" s="39" t="s">
        <v>74</v>
      </c>
      <c r="D47" s="23">
        <v>420000</v>
      </c>
      <c r="E47" s="36" t="s">
        <v>75</v>
      </c>
      <c r="F47" s="37">
        <v>419800</v>
      </c>
      <c r="G47" s="37">
        <v>0</v>
      </c>
      <c r="H47" s="37">
        <f t="shared" si="3"/>
        <v>419800</v>
      </c>
    </row>
    <row r="48" spans="1:8" s="5" customFormat="1" ht="26.25" customHeight="1">
      <c r="A48" s="15">
        <v>3</v>
      </c>
      <c r="B48" s="21" t="s">
        <v>76</v>
      </c>
      <c r="C48" s="39" t="s">
        <v>77</v>
      </c>
      <c r="D48" s="23">
        <v>1750000</v>
      </c>
      <c r="E48" s="36" t="s">
        <v>78</v>
      </c>
      <c r="F48" s="37">
        <v>1750000</v>
      </c>
      <c r="G48" s="37">
        <v>0</v>
      </c>
      <c r="H48" s="37">
        <f t="shared" si="3"/>
        <v>1750000</v>
      </c>
    </row>
    <row r="49" spans="1:8" s="5" customFormat="1" ht="26.25" customHeight="1">
      <c r="A49" s="15">
        <v>4</v>
      </c>
      <c r="B49" s="21" t="s">
        <v>76</v>
      </c>
      <c r="C49" s="39" t="s">
        <v>79</v>
      </c>
      <c r="D49" s="23">
        <v>1200000</v>
      </c>
      <c r="E49" s="36" t="s">
        <v>78</v>
      </c>
      <c r="F49" s="37">
        <v>1200000</v>
      </c>
      <c r="G49" s="37">
        <v>0</v>
      </c>
      <c r="H49" s="37">
        <f t="shared" si="3"/>
        <v>1200000</v>
      </c>
    </row>
    <row r="50" spans="1:8" s="5" customFormat="1" ht="27.75" customHeight="1">
      <c r="A50" s="15">
        <v>6</v>
      </c>
      <c r="B50" s="44" t="s">
        <v>80</v>
      </c>
      <c r="C50" s="39" t="s">
        <v>81</v>
      </c>
      <c r="D50" s="23">
        <v>65712</v>
      </c>
      <c r="E50" s="36" t="s">
        <v>82</v>
      </c>
      <c r="F50" s="37">
        <v>0</v>
      </c>
      <c r="G50" s="37">
        <v>65712</v>
      </c>
      <c r="H50" s="37">
        <f t="shared" si="3"/>
        <v>65712</v>
      </c>
    </row>
    <row r="51" spans="1:11" s="5" customFormat="1" ht="27" customHeight="1">
      <c r="A51" s="45">
        <v>7</v>
      </c>
      <c r="B51" s="44"/>
      <c r="C51" s="35" t="s">
        <v>83</v>
      </c>
      <c r="D51" s="23">
        <v>545598</v>
      </c>
      <c r="E51" s="36" t="s">
        <v>84</v>
      </c>
      <c r="F51" s="37">
        <v>545598</v>
      </c>
      <c r="G51" s="37">
        <v>0</v>
      </c>
      <c r="H51" s="37">
        <f t="shared" si="3"/>
        <v>545598</v>
      </c>
      <c r="I51" s="26"/>
      <c r="K51" s="25"/>
    </row>
    <row r="52" spans="1:11" s="5" customFormat="1" ht="27" customHeight="1">
      <c r="A52" s="15">
        <v>8</v>
      </c>
      <c r="B52" s="44" t="s">
        <v>85</v>
      </c>
      <c r="C52" s="39" t="s">
        <v>86</v>
      </c>
      <c r="D52" s="23">
        <v>46160</v>
      </c>
      <c r="E52" s="36" t="s">
        <v>87</v>
      </c>
      <c r="F52" s="37">
        <v>0</v>
      </c>
      <c r="G52" s="37">
        <v>46160</v>
      </c>
      <c r="H52" s="37">
        <f t="shared" si="3"/>
        <v>46160</v>
      </c>
      <c r="I52" s="26"/>
      <c r="K52" s="25"/>
    </row>
    <row r="53" spans="1:11" s="5" customFormat="1" ht="27" customHeight="1">
      <c r="A53" s="45">
        <v>9</v>
      </c>
      <c r="B53" s="44"/>
      <c r="C53" s="35" t="s">
        <v>88</v>
      </c>
      <c r="D53" s="23">
        <v>100000</v>
      </c>
      <c r="E53" s="36" t="s">
        <v>89</v>
      </c>
      <c r="F53" s="37">
        <v>0</v>
      </c>
      <c r="G53" s="37">
        <v>100000</v>
      </c>
      <c r="H53" s="37">
        <f t="shared" si="3"/>
        <v>100000</v>
      </c>
      <c r="I53" s="26"/>
      <c r="K53" s="25"/>
    </row>
    <row r="54" spans="1:11" s="5" customFormat="1" ht="26.25" customHeight="1">
      <c r="A54" s="45">
        <v>10</v>
      </c>
      <c r="B54" s="44"/>
      <c r="C54" s="35" t="s">
        <v>90</v>
      </c>
      <c r="D54" s="23">
        <v>390000</v>
      </c>
      <c r="E54" s="36" t="s">
        <v>91</v>
      </c>
      <c r="F54" s="37">
        <v>390000</v>
      </c>
      <c r="G54" s="37">
        <v>0</v>
      </c>
      <c r="H54" s="37">
        <f t="shared" si="3"/>
        <v>390000</v>
      </c>
      <c r="I54" s="26"/>
      <c r="K54" s="25"/>
    </row>
    <row r="55" spans="1:11" s="5" customFormat="1" ht="38.25" customHeight="1">
      <c r="A55" s="45">
        <v>11</v>
      </c>
      <c r="B55" s="44"/>
      <c r="C55" s="35" t="s">
        <v>92</v>
      </c>
      <c r="D55" s="23">
        <v>1460000</v>
      </c>
      <c r="E55" s="36" t="s">
        <v>93</v>
      </c>
      <c r="F55" s="37">
        <v>1460000</v>
      </c>
      <c r="G55" s="37">
        <v>0</v>
      </c>
      <c r="H55" s="37">
        <f t="shared" si="3"/>
        <v>1460000</v>
      </c>
      <c r="I55" s="26"/>
      <c r="K55" s="25"/>
    </row>
    <row r="56" spans="1:11" s="5" customFormat="1" ht="47.25" customHeight="1">
      <c r="A56" s="45">
        <v>12</v>
      </c>
      <c r="B56" s="44"/>
      <c r="C56" s="46" t="s">
        <v>94</v>
      </c>
      <c r="D56" s="23">
        <v>27990</v>
      </c>
      <c r="E56" s="36"/>
      <c r="F56" s="37">
        <v>27990</v>
      </c>
      <c r="G56" s="37">
        <v>0</v>
      </c>
      <c r="H56" s="37">
        <f t="shared" si="3"/>
        <v>27990</v>
      </c>
      <c r="I56" s="26"/>
      <c r="K56" s="25"/>
    </row>
    <row r="57" spans="1:8" s="5" customFormat="1" ht="21.75" customHeight="1">
      <c r="A57" s="43" t="s">
        <v>95</v>
      </c>
      <c r="B57" s="43"/>
      <c r="C57" s="43"/>
      <c r="D57" s="47">
        <f>+D56+D55+D54+D53+D52+D51+D50+D49+D48+D47+D46</f>
        <v>6041460</v>
      </c>
      <c r="E57" s="27"/>
      <c r="F57" s="28">
        <f>+F56+F55+F54+F53+F52+F51+F50+F49+F48+F47+F46</f>
        <v>5793388</v>
      </c>
      <c r="G57" s="28">
        <f>+G56+G55+G54+G53+G52+G51+G50+G49+G48+G47+G46</f>
        <v>247872</v>
      </c>
      <c r="H57" s="28">
        <f>+H56+H54+H55+H53+H52+H51+H50+H49+H48+H47+H46</f>
        <v>6041260</v>
      </c>
    </row>
    <row r="58" spans="1:8" s="5" customFormat="1" ht="18.75" customHeight="1">
      <c r="A58" s="30" t="s">
        <v>96</v>
      </c>
      <c r="B58" s="30"/>
      <c r="C58" s="30"/>
      <c r="D58" s="30"/>
      <c r="E58" s="30"/>
      <c r="F58" s="30"/>
      <c r="G58" s="30"/>
      <c r="H58" s="30"/>
    </row>
    <row r="59" spans="1:8" s="5" customFormat="1" ht="13.5" customHeight="1">
      <c r="A59" s="15" t="s">
        <v>14</v>
      </c>
      <c r="B59" s="16" t="s">
        <v>15</v>
      </c>
      <c r="C59" s="17" t="s">
        <v>16</v>
      </c>
      <c r="D59" s="32" t="s">
        <v>17</v>
      </c>
      <c r="E59" s="19" t="s">
        <v>18</v>
      </c>
      <c r="F59" s="23" t="s">
        <v>19</v>
      </c>
      <c r="G59" s="23"/>
      <c r="H59" s="23"/>
    </row>
    <row r="60" spans="1:8" s="5" customFormat="1" ht="27" customHeight="1">
      <c r="A60" s="15"/>
      <c r="B60" s="16"/>
      <c r="C60" s="17"/>
      <c r="D60" s="32"/>
      <c r="E60" s="19"/>
      <c r="F60" s="19" t="s">
        <v>20</v>
      </c>
      <c r="G60" s="19" t="s">
        <v>21</v>
      </c>
      <c r="H60" s="19" t="s">
        <v>22</v>
      </c>
    </row>
    <row r="61" spans="1:8" s="5" customFormat="1" ht="27.75" customHeight="1">
      <c r="A61" s="15">
        <v>1</v>
      </c>
      <c r="B61" s="38" t="s">
        <v>97</v>
      </c>
      <c r="C61" s="35" t="s">
        <v>98</v>
      </c>
      <c r="D61" s="23">
        <v>650000</v>
      </c>
      <c r="E61" s="36" t="s">
        <v>99</v>
      </c>
      <c r="F61" s="37">
        <v>0</v>
      </c>
      <c r="G61" s="37">
        <v>0</v>
      </c>
      <c r="H61" s="37">
        <f aca="true" t="shared" si="4" ref="H61:H68">+G61+F61</f>
        <v>0</v>
      </c>
    </row>
    <row r="62" spans="1:9" s="5" customFormat="1" ht="27" customHeight="1">
      <c r="A62" s="34">
        <v>2</v>
      </c>
      <c r="B62" s="38"/>
      <c r="C62" s="46" t="s">
        <v>100</v>
      </c>
      <c r="D62" s="23">
        <v>1700000</v>
      </c>
      <c r="E62" s="36" t="s">
        <v>101</v>
      </c>
      <c r="F62" s="37">
        <v>0</v>
      </c>
      <c r="G62" s="37">
        <v>0</v>
      </c>
      <c r="H62" s="37">
        <f t="shared" si="4"/>
        <v>0</v>
      </c>
      <c r="I62" s="26"/>
    </row>
    <row r="63" spans="1:9" s="5" customFormat="1" ht="24" customHeight="1">
      <c r="A63" s="34">
        <v>3</v>
      </c>
      <c r="B63" s="38"/>
      <c r="C63" s="35" t="s">
        <v>102</v>
      </c>
      <c r="D63" s="23">
        <v>450000</v>
      </c>
      <c r="E63" s="36" t="s">
        <v>103</v>
      </c>
      <c r="F63" s="37">
        <v>0</v>
      </c>
      <c r="G63" s="37">
        <v>0</v>
      </c>
      <c r="H63" s="37">
        <f t="shared" si="4"/>
        <v>0</v>
      </c>
      <c r="I63" s="26"/>
    </row>
    <row r="64" spans="1:8" s="5" customFormat="1" ht="26.25" customHeight="1">
      <c r="A64" s="15">
        <v>4</v>
      </c>
      <c r="B64" s="21" t="s">
        <v>70</v>
      </c>
      <c r="C64" s="48" t="s">
        <v>104</v>
      </c>
      <c r="D64" s="23">
        <v>700000</v>
      </c>
      <c r="E64" s="36" t="s">
        <v>105</v>
      </c>
      <c r="F64" s="37">
        <v>0</v>
      </c>
      <c r="G64" s="37">
        <v>0</v>
      </c>
      <c r="H64" s="37">
        <f t="shared" si="4"/>
        <v>0</v>
      </c>
    </row>
    <row r="65" spans="1:8" s="5" customFormat="1" ht="42" customHeight="1">
      <c r="A65" s="15">
        <v>5</v>
      </c>
      <c r="B65" s="21"/>
      <c r="C65" s="39" t="s">
        <v>106</v>
      </c>
      <c r="D65" s="23">
        <v>350000</v>
      </c>
      <c r="E65" s="36" t="s">
        <v>107</v>
      </c>
      <c r="F65" s="37">
        <v>0</v>
      </c>
      <c r="G65" s="37">
        <v>0</v>
      </c>
      <c r="H65" s="37">
        <f t="shared" si="4"/>
        <v>0</v>
      </c>
    </row>
    <row r="66" spans="1:8" s="5" customFormat="1" ht="16.5" customHeight="1">
      <c r="A66" s="15">
        <v>6</v>
      </c>
      <c r="B66" s="21"/>
      <c r="C66" s="39" t="s">
        <v>108</v>
      </c>
      <c r="D66" s="23">
        <v>380000</v>
      </c>
      <c r="E66" s="36" t="s">
        <v>84</v>
      </c>
      <c r="F66" s="37">
        <v>0</v>
      </c>
      <c r="G66" s="37">
        <v>0</v>
      </c>
      <c r="H66" s="37">
        <f t="shared" si="4"/>
        <v>0</v>
      </c>
    </row>
    <row r="67" spans="1:8" s="5" customFormat="1" ht="28.5" customHeight="1">
      <c r="A67" s="15">
        <v>7</v>
      </c>
      <c r="B67" s="44" t="s">
        <v>73</v>
      </c>
      <c r="C67" s="39" t="s">
        <v>109</v>
      </c>
      <c r="D67" s="23">
        <v>300000</v>
      </c>
      <c r="E67" s="36" t="s">
        <v>103</v>
      </c>
      <c r="F67" s="37">
        <v>0</v>
      </c>
      <c r="G67" s="37">
        <v>0</v>
      </c>
      <c r="H67" s="37">
        <f t="shared" si="4"/>
        <v>0</v>
      </c>
    </row>
    <row r="68" spans="1:11" s="5" customFormat="1" ht="27" customHeight="1">
      <c r="A68" s="45">
        <v>8</v>
      </c>
      <c r="B68" s="40" t="s">
        <v>110</v>
      </c>
      <c r="C68" s="49" t="s">
        <v>111</v>
      </c>
      <c r="D68" s="50">
        <v>130000</v>
      </c>
      <c r="E68" s="51" t="s">
        <v>61</v>
      </c>
      <c r="F68" s="52">
        <v>0</v>
      </c>
      <c r="G68" s="52">
        <v>0</v>
      </c>
      <c r="H68" s="52">
        <f t="shared" si="4"/>
        <v>0</v>
      </c>
      <c r="I68" s="26"/>
      <c r="K68" s="25"/>
    </row>
    <row r="69" spans="1:8" ht="21.75" customHeight="1">
      <c r="A69" s="43" t="s">
        <v>112</v>
      </c>
      <c r="B69" s="43"/>
      <c r="C69" s="43"/>
      <c r="D69" s="47">
        <f>+D68+D67+D66+D66+D65+D64+D63+D62+D61</f>
        <v>5040000</v>
      </c>
      <c r="E69" s="27"/>
      <c r="F69" s="28">
        <f>+F66-F67</f>
        <v>0</v>
      </c>
      <c r="G69" s="28">
        <f>+G66-G67</f>
        <v>0</v>
      </c>
      <c r="H69" s="28">
        <f>+H66-H67</f>
        <v>0</v>
      </c>
    </row>
    <row r="70" spans="1:8" s="5" customFormat="1" ht="23.25" customHeight="1">
      <c r="A70" s="53" t="s">
        <v>113</v>
      </c>
      <c r="B70" s="53"/>
      <c r="C70" s="53"/>
      <c r="D70" s="53"/>
      <c r="E70" s="53"/>
      <c r="F70" s="53"/>
      <c r="G70" s="53"/>
      <c r="H70" s="53">
        <f>SUM(H62:H63)</f>
        <v>0</v>
      </c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0">
    <mergeCell ref="A1:B1"/>
    <mergeCell ref="G1:H1"/>
    <mergeCell ref="A2:B2"/>
    <mergeCell ref="G2:H2"/>
    <mergeCell ref="A3:C3"/>
    <mergeCell ref="G3:H3"/>
    <mergeCell ref="A4:B4"/>
    <mergeCell ref="G4:H4"/>
    <mergeCell ref="A5:B5"/>
    <mergeCell ref="F5:H5"/>
    <mergeCell ref="A6:H6"/>
    <mergeCell ref="A7:H7"/>
    <mergeCell ref="A8:H8"/>
    <mergeCell ref="A9:A10"/>
    <mergeCell ref="B9:B10"/>
    <mergeCell ref="C9:C10"/>
    <mergeCell ref="D9:D10"/>
    <mergeCell ref="E9:E10"/>
    <mergeCell ref="F9:H9"/>
    <mergeCell ref="A12:E12"/>
    <mergeCell ref="A13:H13"/>
    <mergeCell ref="A14:H14"/>
    <mergeCell ref="A15:A16"/>
    <mergeCell ref="B15:B16"/>
    <mergeCell ref="C15:C16"/>
    <mergeCell ref="D15:D16"/>
    <mergeCell ref="E15:E16"/>
    <mergeCell ref="F15:H15"/>
    <mergeCell ref="B17:B26"/>
    <mergeCell ref="A27:E27"/>
    <mergeCell ref="A28:H28"/>
    <mergeCell ref="A29:A30"/>
    <mergeCell ref="B29:B30"/>
    <mergeCell ref="C29:C30"/>
    <mergeCell ref="D29:D30"/>
    <mergeCell ref="E29:E30"/>
    <mergeCell ref="F29:H29"/>
    <mergeCell ref="B31:B32"/>
    <mergeCell ref="A35:E35"/>
    <mergeCell ref="A36:H36"/>
    <mergeCell ref="A37:A38"/>
    <mergeCell ref="B37:B38"/>
    <mergeCell ref="C37:C38"/>
    <mergeCell ref="D37:D38"/>
    <mergeCell ref="E37:E38"/>
    <mergeCell ref="F37:H37"/>
    <mergeCell ref="A40:E40"/>
    <mergeCell ref="A41:E41"/>
    <mergeCell ref="A42:E42"/>
    <mergeCell ref="A43:H43"/>
    <mergeCell ref="A44:A45"/>
    <mergeCell ref="B44:B45"/>
    <mergeCell ref="C44:C45"/>
    <mergeCell ref="D44:D45"/>
    <mergeCell ref="E44:E45"/>
    <mergeCell ref="F44:H44"/>
    <mergeCell ref="B50:B51"/>
    <mergeCell ref="B52:B56"/>
    <mergeCell ref="A57:C57"/>
    <mergeCell ref="A58:H58"/>
    <mergeCell ref="A59:A60"/>
    <mergeCell ref="B59:B60"/>
    <mergeCell ref="C59:C60"/>
    <mergeCell ref="D59:D60"/>
    <mergeCell ref="E59:E60"/>
    <mergeCell ref="F59:H59"/>
    <mergeCell ref="B61:B63"/>
    <mergeCell ref="B64:B66"/>
    <mergeCell ref="A69:C69"/>
    <mergeCell ref="A70:H70"/>
  </mergeCells>
  <printOptions/>
  <pageMargins left="0.5097222222222222" right="0.39375" top="0.19652777777777777" bottom="0.19652777777777777" header="0.5118055555555555" footer="0.5118055555555555"/>
  <pageSetup horizontalDpi="300" verticalDpi="300" orientation="landscape" paperSize="9" scale="75"/>
  <rowBreaks count="2" manualBreakCount="2">
    <brk id="27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Порошина</dc:creator>
  <cp:keywords/>
  <dc:description/>
  <cp:lastModifiedBy/>
  <cp:lastPrinted>2022-07-27T07:25:54Z</cp:lastPrinted>
  <dcterms:created xsi:type="dcterms:W3CDTF">2008-01-11T11:47:51Z</dcterms:created>
  <dcterms:modified xsi:type="dcterms:W3CDTF">2022-10-27T10:15:41Z</dcterms:modified>
  <cp:category/>
  <cp:version/>
  <cp:contentType/>
  <cp:contentStatus/>
  <cp:revision>202</cp:revision>
</cp:coreProperties>
</file>