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_2" sheetId="1" r:id="rId1"/>
    <sheet name="поквартирно" sheetId="2" r:id="rId2"/>
    <sheet name="на 31.01.2018" sheetId="3" r:id="rId3"/>
    <sheet name="Для Главы" sheetId="4" r:id="rId4"/>
  </sheets>
  <definedNames/>
  <calcPr fullCalcOnLoad="1"/>
</workbook>
</file>

<file path=xl/sharedStrings.xml><?xml version="1.0" encoding="utf-8"?>
<sst xmlns="http://schemas.openxmlformats.org/spreadsheetml/2006/main" count="999" uniqueCount="265">
  <si>
    <t>Перечень многоквартирных домов, признанных после 1 января 2017 года в установленном порядке аварийными и подлежащими сносу или реконструкции в связи с физическим износом в процессе их эксплуатации</t>
  </si>
  <si>
    <t>Адрес МКД</t>
  </si>
  <si>
    <t>Документ, подтверждающий признание МКД аварийным</t>
  </si>
  <si>
    <t>Реквизиты распоряжения</t>
  </si>
  <si>
    <t>Планируемая дата окончания переселения</t>
  </si>
  <si>
    <t>Новый срок по решению суда</t>
  </si>
  <si>
    <t>Планируемая дата сноса/реконструкции МКД</t>
  </si>
  <si>
    <t>Серия, тип постройки</t>
  </si>
  <si>
    <t>Тип перекрытий</t>
  </si>
  <si>
    <t>Материал несущих стен</t>
  </si>
  <si>
    <t>Износ</t>
  </si>
  <si>
    <t>Число жителей*</t>
  </si>
  <si>
    <t>Число жителей, планируемых к расселению</t>
  </si>
  <si>
    <t>Общая площадь  МКД</t>
  </si>
  <si>
    <t>Общая площадь жилых помещений МКД</t>
  </si>
  <si>
    <t>Площадь общедомового имущества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</si>
  <si>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</si>
  <si>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</si>
  <si>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граждан**</t>
  </si>
  <si>
    <t>всего</t>
  </si>
  <si>
    <t>в том числе</t>
  </si>
  <si>
    <t>номер</t>
  </si>
  <si>
    <t>дата</t>
  </si>
  <si>
    <t>Степень, %</t>
  </si>
  <si>
    <t>Дата</t>
  </si>
  <si>
    <t>частная собственность</t>
  </si>
  <si>
    <t>муниципальная собственность</t>
  </si>
  <si>
    <t>Всего</t>
  </si>
  <si>
    <t>чел.</t>
  </si>
  <si>
    <t>кв.м.</t>
  </si>
  <si>
    <t>ед.</t>
  </si>
  <si>
    <t>руб.</t>
  </si>
  <si>
    <t>Итого</t>
  </si>
  <si>
    <t>г.Колпашево, ул.Карла Маркса, д.9</t>
  </si>
  <si>
    <t>01-17</t>
  </si>
  <si>
    <t>Р-388 от 31.10.2017</t>
  </si>
  <si>
    <t>не установлено</t>
  </si>
  <si>
    <t>деревянные</t>
  </si>
  <si>
    <t>н/д</t>
  </si>
  <si>
    <t>г.Колпашево, ул.Коммунистическая, д.18</t>
  </si>
  <si>
    <t>02-17</t>
  </si>
  <si>
    <t>кв.3</t>
  </si>
  <si>
    <t>г.Колпашево, пер.Красный, д.8</t>
  </si>
  <si>
    <t>10-17</t>
  </si>
  <si>
    <t>г.Колпашево, ул.Кирпичная, д.24</t>
  </si>
  <si>
    <t>11-17</t>
  </si>
  <si>
    <t>г.Колпашево, ул.Кирова, д.46/2</t>
  </si>
  <si>
    <t>12-17</t>
  </si>
  <si>
    <t>г.Колпашево, ул.Советская, д.11</t>
  </si>
  <si>
    <t>07-17</t>
  </si>
  <si>
    <t>кв.4 и кв.7</t>
  </si>
  <si>
    <t>г.Колпашево, ул.Свердлова, д.1</t>
  </si>
  <si>
    <t>03-17</t>
  </si>
  <si>
    <t>г.Колпашево, ул.Ленина, д.26</t>
  </si>
  <si>
    <t>04-17</t>
  </si>
  <si>
    <t>г.Колпашево, ул.Обская, д.3</t>
  </si>
  <si>
    <t>05-17</t>
  </si>
  <si>
    <t>г.Колпашево, ул.Новосибирская, д.80/1</t>
  </si>
  <si>
    <t>06-17</t>
  </si>
  <si>
    <t>с.Тогур, ул.Титова, д.2</t>
  </si>
  <si>
    <t>08-17</t>
  </si>
  <si>
    <t>кв.6 и 7</t>
  </si>
  <si>
    <t>с.Тогур, ул.Титова, д.4</t>
  </si>
  <si>
    <t>09-17</t>
  </si>
  <si>
    <t>г.Колпашево, ул.Кедровая, д.1</t>
  </si>
  <si>
    <t>01-18</t>
  </si>
  <si>
    <t>Р-179 от 11.05.2018</t>
  </si>
  <si>
    <t>г.Колпашево, ул.Кирова, д.6</t>
  </si>
  <si>
    <t>02-18</t>
  </si>
  <si>
    <t>Р-312 от 30.08.2018</t>
  </si>
  <si>
    <t>г.Колпашево, ул.Строителей, д.12</t>
  </si>
  <si>
    <t>08-19</t>
  </si>
  <si>
    <t>Р-314 от 16.10.2019</t>
  </si>
  <si>
    <t>кв.14 не заселена</t>
  </si>
  <si>
    <t>г.Колпашево, ул.Ленина, д.56</t>
  </si>
  <si>
    <t>09-19</t>
  </si>
  <si>
    <t>Р-337 от 04.10.2019</t>
  </si>
  <si>
    <t>г.Колпашево, ул.Обская, д.49</t>
  </si>
  <si>
    <t>10-21</t>
  </si>
  <si>
    <t>Р-379 от 03.11.2021</t>
  </si>
  <si>
    <t>Примечание:</t>
  </si>
  <si>
    <t>* - количество граждан может изменить, так как работа по поиску собственников еще ведется;</t>
  </si>
  <si>
    <t>** - стоимость рассчитана исходя цены контракта от 2014 года, заключенного в рамках реализации программы по переселению 2013-2017 гг..</t>
  </si>
  <si>
    <t>Номер квартиры</t>
  </si>
  <si>
    <t>Площадь</t>
  </si>
  <si>
    <t>Тип собственности</t>
  </si>
  <si>
    <t>Кол-во комнат</t>
  </si>
  <si>
    <t>Состояние</t>
  </si>
  <si>
    <t>Номер росреестра</t>
  </si>
  <si>
    <t>Кол-во человек</t>
  </si>
  <si>
    <t>г.Колпашево, ул.Карла Маркса, д.9, кв.</t>
  </si>
  <si>
    <t>г.Колпашево, ул.Карла Маркса, д.9, кв.1</t>
  </si>
  <si>
    <t>кв.1</t>
  </si>
  <si>
    <t>частная</t>
  </si>
  <si>
    <t>подлежит расселению</t>
  </si>
  <si>
    <t>г.Колпашево, ул.Карла Маркса, д.9, кв.2</t>
  </si>
  <si>
    <t>кв.2</t>
  </si>
  <si>
    <t>муниципальная</t>
  </si>
  <si>
    <t>г.Колпашево, ул.Карла Маркса, д.9, кв.3</t>
  </si>
  <si>
    <t>г.Колпашево, ул.Карла Маркса, д.9, кв.4</t>
  </si>
  <si>
    <t>кв.4</t>
  </si>
  <si>
    <t>г.Колпашево, ул.Карла Маркса, д.9, кв.5</t>
  </si>
  <si>
    <t>кв.5</t>
  </si>
  <si>
    <t>г.Колпашево, ул.Карла Маркса, д.9, кв.6</t>
  </si>
  <si>
    <t>кв.6</t>
  </si>
  <si>
    <t>г.Колпашево, ул.Карла Маркса, д.9, кв.7</t>
  </si>
  <si>
    <t>кв.7</t>
  </si>
  <si>
    <t>г.Колпашево, ул.Карла Маркса, д.9, кв.8</t>
  </si>
  <si>
    <t>кв.8</t>
  </si>
  <si>
    <t>г.Колпашево, ул.Карла Маркса, д.9, кв.9</t>
  </si>
  <si>
    <t>кв.9</t>
  </si>
  <si>
    <t>г.Колпашево, ул.Карла Маркса, д.9, кв.10</t>
  </si>
  <si>
    <t>кв.10</t>
  </si>
  <si>
    <t>г.Колпашево, ул.Карла Маркса, д.9, кв.11</t>
  </si>
  <si>
    <t>кв.11</t>
  </si>
  <si>
    <t>г.Колпашево, ул.Карла Маркса, д.9, кв.12</t>
  </si>
  <si>
    <t>кв.12</t>
  </si>
  <si>
    <t>г.Колпашево, ул.Карла Маркса, д.9, кв.13</t>
  </si>
  <si>
    <t>кв.13</t>
  </si>
  <si>
    <t>г.Колпашево, ул.Карла Маркса, д.9, кв.14</t>
  </si>
  <si>
    <t>кв.14</t>
  </si>
  <si>
    <t>г.Колпашево, ул.Карла Маркса, д.9, кв.15</t>
  </si>
  <si>
    <t>кв.15</t>
  </si>
  <si>
    <t>г.Колпашево, ул.Карла Маркса, д.9, кв.16</t>
  </si>
  <si>
    <t>кв.16</t>
  </si>
  <si>
    <t>г.Колпашево, ул.Коммунистическая, д.18, кв.1</t>
  </si>
  <si>
    <t>г.Колпашево, ул.Коммунистическая, д.18, кв.2</t>
  </si>
  <si>
    <t>г.Колпашево, ул.Коммунистическая, д.18, кв.3</t>
  </si>
  <si>
    <t>-</t>
  </si>
  <si>
    <t>г.Колпашево, ул.Коммунистическая, д.18, кв.4</t>
  </si>
  <si>
    <t>г.Колпашево, ул.Коммунистическая, д.18, кв.5</t>
  </si>
  <si>
    <t>г.Колпашево, пер.Красный, д.8, кв.1</t>
  </si>
  <si>
    <t>г.Колпашево, пер.Красный, д.8, кв.2</t>
  </si>
  <si>
    <t>г.Колпашево, пер.Красный, д.8, кв.3</t>
  </si>
  <si>
    <t>г.Колпашево, пер.Красный, д.8, кв.4</t>
  </si>
  <si>
    <t>г.Колпашево, ул.Кирпичная, д.24, кв.1</t>
  </si>
  <si>
    <t>г.Колпашево, ул.Кирпичная, д.24, кв.2</t>
  </si>
  <si>
    <t>г.Колпашево, ул.Кирпичная, д.24, кв.3-4</t>
  </si>
  <si>
    <t>кв.3-4</t>
  </si>
  <si>
    <t>г.Колпашево, ул.Кирова, д.46/2, кв.1</t>
  </si>
  <si>
    <t>г.Колпашево, ул.Кирова, д.46/2, кв.2</t>
  </si>
  <si>
    <t>г.Колпашево, ул.Кирова, д.46/2, кв.3</t>
  </si>
  <si>
    <t>г.Колпашево, ул.Кирова, д.46/2, кв.4</t>
  </si>
  <si>
    <t>г.Колпашево, ул.Кирова, д.46/2, кв.5</t>
  </si>
  <si>
    <t>г.Колпашево, ул.Кирова, д.46/2, кв.6</t>
  </si>
  <si>
    <t>г.Колпашево, ул.Кирова, д.46/2, кв.7</t>
  </si>
  <si>
    <t>г.Колпашево, ул.Кирова, д.46/2, кв.8</t>
  </si>
  <si>
    <t>г.Колпашево, ул.Советская, д.11, кв.1</t>
  </si>
  <si>
    <t>г.Колпашево, ул.Советская, д.11, кв.2</t>
  </si>
  <si>
    <t>г.Колпашево, ул.Советская, д.11, кв.3</t>
  </si>
  <si>
    <t>г.Колпашево, ул.Советская, д.11, кв.4</t>
  </si>
  <si>
    <t>г.Колпашево, ул.Советская, д.11, кв.5</t>
  </si>
  <si>
    <t>г.Колпашево, ул.Советская, д.11, кв.6</t>
  </si>
  <si>
    <t>г.Колпашево, ул.Советская, д.11, кв.7</t>
  </si>
  <si>
    <t>г.Колпашево, ул.Советская, д.11, кв.8</t>
  </si>
  <si>
    <t>г.Колпашево, ул.Свердлова, д.1, кв.1</t>
  </si>
  <si>
    <t>г.Колпашево, ул.Свердлова, д.1, кв.2</t>
  </si>
  <si>
    <t>г.Колпашево, ул.Свердлова, д.1, кв.3</t>
  </si>
  <si>
    <t>г.Колпашево, ул.Свердлова, д.1, кв.4</t>
  </si>
  <si>
    <t>г.Колпашево, ул.Свердлова, д.1, кв.5</t>
  </si>
  <si>
    <t>г.Колпашево, ул.Свердлова, д.1, кв.6</t>
  </si>
  <si>
    <t>г.Колпашево, ул.Свердлова, д.1, кв.7</t>
  </si>
  <si>
    <t>г.Колпашево, ул.Свердлова, д.1, кв.8</t>
  </si>
  <si>
    <t>г.Колпашево, ул.Ленина, д.26, кв.1</t>
  </si>
  <si>
    <t>г.Колпашево, ул.Ленина, д.26, кв.2</t>
  </si>
  <si>
    <t>г.Колпашево, ул.Ленина, д.26, кв.3</t>
  </si>
  <si>
    <t>г.Колпашево, ул.Ленина, д.26, кв.4</t>
  </si>
  <si>
    <t>г.Колпашево, ул.Ленина, д.26, кв.5</t>
  </si>
  <si>
    <t>г.Колпашево, ул.Ленина, д.26, кв.6</t>
  </si>
  <si>
    <t>г.Колпашево, ул.Ленина, д.26, кв.7</t>
  </si>
  <si>
    <t>г.Колпашево, ул.Ленина, д.26, кв.8</t>
  </si>
  <si>
    <t>расселена</t>
  </si>
  <si>
    <t>г.Колпашево, ул.Обская, д.3, кв.1</t>
  </si>
  <si>
    <t>г.Колпашево, ул.Обская, д.3, кв.2</t>
  </si>
  <si>
    <t>г.Колпашево, ул.Обская, д.3, кв.3</t>
  </si>
  <si>
    <t>г.Колпашево, ул.Обская, д.3, кв.4</t>
  </si>
  <si>
    <t>г.Колпашево, ул.Обская, д.3, кв.5</t>
  </si>
  <si>
    <t>г.Колпашево, ул.Обская, д.3, кв.6</t>
  </si>
  <si>
    <t>г.Колпашево, ул.Обская, д.3, кв.7</t>
  </si>
  <si>
    <t>г.Колпашево, ул.Новосибирская, д.80/1, кв.1</t>
  </si>
  <si>
    <t>г.Колпашево, ул.Новосибирская, д.80/1, кв.2</t>
  </si>
  <si>
    <t>г.Колпашево, ул.Новосибирская, д.80/1, кв.3</t>
  </si>
  <si>
    <t>г.Колпашево, ул.Новосибирская, д.80/1, кв.4</t>
  </si>
  <si>
    <t>г.Колпашево, ул.Новосибирская, д.80/1, кв.5</t>
  </si>
  <si>
    <t>г.Колпашево, ул.Новосибирская, д.80/1, кв.6</t>
  </si>
  <si>
    <t>г.Колпашево, ул.Новосибирская, д.80/1, кв.7</t>
  </si>
  <si>
    <t>г.Колпашево, ул.Новосибирская, д.80/1, кв.8</t>
  </si>
  <si>
    <t>г.Колпашево, ул.Новосибирская, д.80/1, кв.9</t>
  </si>
  <si>
    <t>г.Колпашево, ул.Новосибирская, д.80/1, кв.10</t>
  </si>
  <si>
    <t>расселены</t>
  </si>
  <si>
    <t>с.Тогур, ул.Титова, д.2, кв.1</t>
  </si>
  <si>
    <t>с.Тогур, ул.Титова, д.2, кв.2</t>
  </si>
  <si>
    <t>с.Тогур, ул.Титова, д.2, кв.3</t>
  </si>
  <si>
    <t>с.Тогур, ул.Титова, д.2, кв.4</t>
  </si>
  <si>
    <t>с.Тогур, ул.Титова, д.2, кв.5</t>
  </si>
  <si>
    <t>с.Тогур, ул.Титова, д.2, кв.6</t>
  </si>
  <si>
    <t>с.Тогур, ул.Титова, д.2, кв.7</t>
  </si>
  <si>
    <t>с.Тогур, ул.Титова, д.2, кв.8</t>
  </si>
  <si>
    <t>с.Тогур, ул.Титова, д.4, кв.1</t>
  </si>
  <si>
    <t>с.Тогур, ул.Титова, д.4, кв.2</t>
  </si>
  <si>
    <t>с.Тогур, ул.Титова, д.4, кв.3</t>
  </si>
  <si>
    <t>с.Тогур, ул.Титова, д.4, кв.4</t>
  </si>
  <si>
    <t>с.Тогур, ул.Титова, д.4, кв.5</t>
  </si>
  <si>
    <t>с.Тогур, ул.Титова, д.4, кв.6</t>
  </si>
  <si>
    <t>с.Тогур, ул.Титова, д.4, кв.7</t>
  </si>
  <si>
    <t>с.Тогур, ул.Титова, д.4, кв.8</t>
  </si>
  <si>
    <t>г.Колпашево, ул.Кедровая, д.1, кв.1</t>
  </si>
  <si>
    <t>г.Колпашево, ул.Кедровая, д.1, кв.2</t>
  </si>
  <si>
    <t>г.Колпашево, ул.Кедровая, д.1, кв.3</t>
  </si>
  <si>
    <t>г.Колпашево, ул.Кедровая, д.1, кв.4</t>
  </si>
  <si>
    <t>г.Колпашево, ул.Кедровая, д.1, кв.6</t>
  </si>
  <si>
    <t>г.Колпашево, ул.Кедровая, д.1, кв.7</t>
  </si>
  <si>
    <t>г.Колпашево, ул.Кедровая, д.1, кв.8</t>
  </si>
  <si>
    <t>г.Колпашево, ул.Кедровая, д.1, кв.9</t>
  </si>
  <si>
    <t>г.Колпашево, ул.Кедровая, д.1, кв.10</t>
  </si>
  <si>
    <t>г.Колпашево, ул.Кирова, д.6, кв.1</t>
  </si>
  <si>
    <t>г.Колпашево, ул.Кирова, д.6, кв.2</t>
  </si>
  <si>
    <t>г.Колпашево, ул.Кирова, д.6, кв.3</t>
  </si>
  <si>
    <t>г.Колпашево, ул.Кирова, д.6, кв.4</t>
  </si>
  <si>
    <t>г.Колпашево, ул.Кирова, д.6, кв.5</t>
  </si>
  <si>
    <t>г.Колпашево, ул.Кирова, д.6, кв.6</t>
  </si>
  <si>
    <t>г.Колпашево, ул.Кирова, д.6, кв.7</t>
  </si>
  <si>
    <t>г.Колпашево, ул.Кирова, д.6, кв.9</t>
  </si>
  <si>
    <t>г.Колпашево, ул.Кирова, д.6, кв.10</t>
  </si>
  <si>
    <t>г.Колпашево, ул.Строителей, д.12, кв.1</t>
  </si>
  <si>
    <t>г.Колпашево, ул.Строителей, д.12, кв.2</t>
  </si>
  <si>
    <t>г.Колпашево, ул.Строителей, д.12, кв.3</t>
  </si>
  <si>
    <t>г.Колпашево, ул.Строителей, д.12, кв.4</t>
  </si>
  <si>
    <t>г.Колпашево, ул.Строителей, д.12, кв.5</t>
  </si>
  <si>
    <t>г.Колпашево, ул.Строителей, д.12, кв.6</t>
  </si>
  <si>
    <t>г.Колпашево, ул.Строителей, д.12, кв.7</t>
  </si>
  <si>
    <t>г.Колпашево, ул.Строителей, д.12, кв.8</t>
  </si>
  <si>
    <t>г.Колпашево, ул.Строителей, д.12, кв.9</t>
  </si>
  <si>
    <t>г.Колпашево, ул.Строителей, д.12, кв.10</t>
  </si>
  <si>
    <t>г.Колпашево, ул.Строителей, д.12, кв.11</t>
  </si>
  <si>
    <t>г.Колпашево, ул.Строителей, д.12, кв.12</t>
  </si>
  <si>
    <t>г.Колпашево, ул.Строителей, д.12, кв.13</t>
  </si>
  <si>
    <t>г.Колпашево, ул.Строителей, д.12, кв.14</t>
  </si>
  <si>
    <t>не заселена</t>
  </si>
  <si>
    <t>г.Колпашево, ул.Строителей, д.12, кв.15</t>
  </si>
  <si>
    <t>г.Колпашево, ул.Строителей, д.12, кв.16</t>
  </si>
  <si>
    <t>г.Колпашево, ул.Ленина, д.56, кв.1</t>
  </si>
  <si>
    <t>г.Колпашево, ул.Ленина, д.56, кв.2</t>
  </si>
  <si>
    <t>г.Колпашево, ул.Ленина, д.56, кв.3</t>
  </si>
  <si>
    <t>г.Колпашево, ул.Ленина, д.56, кв.5</t>
  </si>
  <si>
    <t>г.Колпашево, ул.Ленина, д.56, кв.6</t>
  </si>
  <si>
    <t>г.Колпашево, ул.Ленина, д.56, кв.7</t>
  </si>
  <si>
    <t>г.Колпашево, ул.Ленина, д.56, кв.8</t>
  </si>
  <si>
    <t>г.Колпашево, ул.Обская, д.49, кв.1</t>
  </si>
  <si>
    <t>г.Колпашево, ул.Обская, д.49, кв.2</t>
  </si>
  <si>
    <t>г.Колпашево, ул.Обская, д.49, кв.3</t>
  </si>
  <si>
    <t>г.Колпашево, ул.Обская, д.49, кв.4</t>
  </si>
  <si>
    <t>г.Колпашево, ул.Обская, д.49, кв.5</t>
  </si>
  <si>
    <t>г.Колпашево, ул.Обская, д.49, кв.6</t>
  </si>
  <si>
    <t>г.Колпашево, ул.Обская, д.49, кв.7</t>
  </si>
  <si>
    <t>г.Колпашево, ул.Обская, д.49, кв.8</t>
  </si>
  <si>
    <t>г.Колпашево, ул.Обская, д.49, кв.9</t>
  </si>
  <si>
    <t>г.Колпашево, ул.Обская, д.49, кв.10</t>
  </si>
  <si>
    <t>Перечень многоквартирных домов, признанных после 1 января 2012 года в установленном порядке аварийными и подлежащими сносу или реконструкции в связи с физическим износом в процессе их эксплуатации</t>
  </si>
  <si>
    <t>** - стоимость рассчитана исходя цены контракта от 2014 года, заключенного в рамках реализации прошлой программы по переселению.</t>
  </si>
  <si>
    <t>№</t>
  </si>
  <si>
    <t>Реквизиты распоряжения о признании</t>
  </si>
  <si>
    <t>Количество жилых помещений к расселению</t>
  </si>
  <si>
    <t>Площадь жилых помещений к расселению</t>
  </si>
  <si>
    <t>Из 5 жилфонда я исключила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</si>
</sst>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General"/>
    <numFmt numFmtId="167" formatCode="0.0"/>
    <numFmt numFmtId="168" formatCode="#,##0.00"/>
    <numFmt numFmtId="169" formatCode="#,##0.00;\-#,##0.00"/>
  </numFmts>
  <fonts count="7">
    <font>
      <sz val="10"/>
      <name val="Arial"/>
      <family val="2"/>
    </font>
    <font>
      <sz val="12"/>
      <name val="Times New Roman"/>
      <family val="1"/>
    </font>
    <font>
      <sz val="12"/>
      <color indexed="2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26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wrapText="1"/>
    </xf>
    <xf numFmtId="164" fontId="2" fillId="0" borderId="0" xfId="0" applyFont="1" applyFill="1" applyAlignment="1">
      <alignment wrapText="1"/>
    </xf>
    <xf numFmtId="164" fontId="1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horizontal="center"/>
    </xf>
    <xf numFmtId="164" fontId="1" fillId="0" borderId="3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wrapText="1"/>
    </xf>
    <xf numFmtId="164" fontId="3" fillId="0" borderId="0" xfId="0" applyFont="1" applyFill="1" applyAlignment="1">
      <alignment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 vertical="center" wrapText="1"/>
    </xf>
    <xf numFmtId="164" fontId="3" fillId="0" borderId="0" xfId="0" applyFont="1" applyFill="1" applyAlignment="1">
      <alignment vertical="center" wrapText="1"/>
    </xf>
    <xf numFmtId="168" fontId="1" fillId="0" borderId="0" xfId="0" applyNumberFormat="1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6" fillId="0" borderId="0" xfId="0" applyFont="1" applyFill="1" applyAlignment="1">
      <alignment horizontal="left" vertical="center" wrapText="1"/>
    </xf>
    <xf numFmtId="164" fontId="1" fillId="0" borderId="0" xfId="0" applyFont="1" applyAlignment="1">
      <alignment wrapText="1"/>
    </xf>
    <xf numFmtId="164" fontId="1" fillId="0" borderId="3" xfId="0" applyFont="1" applyBorder="1" applyAlignment="1">
      <alignment horizontal="center" vertical="center" wrapText="1"/>
    </xf>
    <xf numFmtId="164" fontId="1" fillId="2" borderId="3" xfId="0" applyFont="1" applyFill="1" applyBorder="1" applyAlignment="1">
      <alignment wrapText="1"/>
    </xf>
    <xf numFmtId="164" fontId="1" fillId="2" borderId="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Font="1" applyBorder="1" applyAlignment="1">
      <alignment wrapText="1"/>
    </xf>
    <xf numFmtId="164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164" fontId="1" fillId="0" borderId="3" xfId="0" applyFont="1" applyBorder="1" applyAlignment="1">
      <alignment/>
    </xf>
    <xf numFmtId="164" fontId="1" fillId="2" borderId="3" xfId="0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wrapText="1"/>
    </xf>
    <xf numFmtId="164" fontId="1" fillId="0" borderId="3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2" xfId="0" applyFont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4" borderId="3" xfId="0" applyFont="1" applyFill="1" applyBorder="1" applyAlignment="1">
      <alignment horizontal="center" wrapText="1"/>
    </xf>
    <xf numFmtId="167" fontId="1" fillId="0" borderId="3" xfId="0" applyNumberFormat="1" applyFont="1" applyBorder="1" applyAlignment="1">
      <alignment horizontal="center" wrapText="1"/>
    </xf>
    <xf numFmtId="168" fontId="1" fillId="0" borderId="3" xfId="0" applyNumberFormat="1" applyFont="1" applyBorder="1" applyAlignment="1">
      <alignment horizontal="center" wrapText="1"/>
    </xf>
    <xf numFmtId="164" fontId="1" fillId="5" borderId="3" xfId="0" applyFont="1" applyFill="1" applyBorder="1" applyAlignment="1">
      <alignment horizontal="center" wrapText="1"/>
    </xf>
    <xf numFmtId="167" fontId="1" fillId="5" borderId="3" xfId="0" applyNumberFormat="1" applyFont="1" applyFill="1" applyBorder="1" applyAlignment="1">
      <alignment horizontal="center" wrapText="1"/>
    </xf>
    <xf numFmtId="164" fontId="6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 horizontal="left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/>
    </xf>
    <xf numFmtId="169" fontId="3" fillId="0" borderId="3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3" fillId="5" borderId="3" xfId="0" applyFont="1" applyFill="1" applyBorder="1" applyAlignment="1">
      <alignment horizontal="center" vertical="center" wrapText="1"/>
    </xf>
    <xf numFmtId="167" fontId="3" fillId="5" borderId="3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 horizont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D7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view="pageBreakPreview" zoomScale="55" zoomScaleNormal="65" zoomScaleSheetLayoutView="55" workbookViewId="0" topLeftCell="A1">
      <selection activeCell="V12" sqref="V12"/>
    </sheetView>
  </sheetViews>
  <sheetFormatPr defaultColWidth="9.140625" defaultRowHeight="12.75"/>
  <cols>
    <col min="1" max="1" width="9.00390625" style="1" customWidth="1"/>
    <col min="2" max="2" width="39.57421875" style="2" customWidth="1"/>
    <col min="3" max="3" width="8.57421875" style="2" customWidth="1"/>
    <col min="4" max="4" width="11.421875" style="2" customWidth="1"/>
    <col min="5" max="5" width="14.28125" style="2" customWidth="1"/>
    <col min="6" max="8" width="11.421875" style="2" customWidth="1"/>
    <col min="9" max="11" width="8.57421875" style="2" customWidth="1"/>
    <col min="12" max="12" width="8.421875" style="2" customWidth="1"/>
    <col min="13" max="13" width="5.57421875" style="2" customWidth="1"/>
    <col min="14" max="15" width="6.28125" style="2" customWidth="1"/>
    <col min="16" max="17" width="9.7109375" style="2" customWidth="1"/>
    <col min="18" max="24" width="9.00390625" style="2" customWidth="1"/>
    <col min="25" max="25" width="17.7109375" style="2" customWidth="1"/>
    <col min="26" max="26" width="14.00390625" style="3" customWidth="1"/>
    <col min="27" max="27" width="11.7109375" style="3" customWidth="1"/>
    <col min="28" max="16384" width="11.421875" style="2" customWidth="1"/>
  </cols>
  <sheetData>
    <row r="1" spans="2:25" ht="35.25" customHeight="1">
      <c r="B1" s="4"/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4"/>
      <c r="X1" s="4"/>
      <c r="Y1" s="4"/>
    </row>
    <row r="2" spans="1:25" ht="35.25" customHeight="1">
      <c r="A2" s="6"/>
      <c r="B2" s="7" t="s">
        <v>1</v>
      </c>
      <c r="C2" s="7" t="s">
        <v>2</v>
      </c>
      <c r="D2" s="7"/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/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/>
      <c r="U2" s="7"/>
      <c r="V2" s="7" t="s">
        <v>17</v>
      </c>
      <c r="W2" s="7"/>
      <c r="X2" s="7"/>
      <c r="Y2" s="7" t="s">
        <v>18</v>
      </c>
    </row>
    <row r="3" spans="1:25" ht="18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 t="s">
        <v>19</v>
      </c>
      <c r="T3" s="7" t="s">
        <v>20</v>
      </c>
      <c r="U3" s="7"/>
      <c r="V3" s="7" t="s">
        <v>19</v>
      </c>
      <c r="W3" s="7" t="s">
        <v>20</v>
      </c>
      <c r="X3" s="7"/>
      <c r="Y3" s="7"/>
    </row>
    <row r="4" spans="1:25" ht="67.5" customHeight="1">
      <c r="A4" s="6"/>
      <c r="B4" s="7"/>
      <c r="C4" s="7" t="s">
        <v>21</v>
      </c>
      <c r="D4" s="7" t="s">
        <v>22</v>
      </c>
      <c r="E4" s="7"/>
      <c r="F4" s="7"/>
      <c r="G4" s="7"/>
      <c r="H4" s="7"/>
      <c r="I4" s="7"/>
      <c r="J4" s="7"/>
      <c r="K4" s="7"/>
      <c r="L4" s="7" t="s">
        <v>23</v>
      </c>
      <c r="M4" s="7" t="s">
        <v>24</v>
      </c>
      <c r="N4" s="7"/>
      <c r="O4" s="7"/>
      <c r="P4" s="7"/>
      <c r="Q4" s="7"/>
      <c r="R4" s="7"/>
      <c r="S4" s="7"/>
      <c r="T4" s="7" t="s">
        <v>25</v>
      </c>
      <c r="U4" s="7" t="s">
        <v>26</v>
      </c>
      <c r="V4" s="7"/>
      <c r="W4" s="7" t="s">
        <v>25</v>
      </c>
      <c r="X4" s="7" t="s">
        <v>26</v>
      </c>
      <c r="Y4" s="7" t="s">
        <v>27</v>
      </c>
    </row>
    <row r="5" spans="1:25" ht="25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28</v>
      </c>
      <c r="O5" s="7" t="s">
        <v>28</v>
      </c>
      <c r="P5" s="7" t="s">
        <v>29</v>
      </c>
      <c r="Q5" s="7" t="s">
        <v>29</v>
      </c>
      <c r="R5" s="7" t="s">
        <v>29</v>
      </c>
      <c r="S5" s="7" t="s">
        <v>30</v>
      </c>
      <c r="T5" s="7" t="s">
        <v>30</v>
      </c>
      <c r="U5" s="7" t="s">
        <v>30</v>
      </c>
      <c r="V5" s="7" t="s">
        <v>29</v>
      </c>
      <c r="W5" s="7" t="s">
        <v>29</v>
      </c>
      <c r="X5" s="7" t="s">
        <v>29</v>
      </c>
      <c r="Y5" s="7" t="s">
        <v>31</v>
      </c>
    </row>
    <row r="6" spans="1:27" s="11" customFormat="1" ht="42" customHeight="1">
      <c r="A6" s="8"/>
      <c r="B6" s="9">
        <v>1</v>
      </c>
      <c r="C6" s="9">
        <v>2</v>
      </c>
      <c r="D6" s="9">
        <v>3</v>
      </c>
      <c r="E6" s="9"/>
      <c r="F6" s="9">
        <v>4</v>
      </c>
      <c r="G6" s="9"/>
      <c r="H6" s="9">
        <v>5</v>
      </c>
      <c r="I6" s="9"/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10"/>
      <c r="AA6" s="10"/>
    </row>
    <row r="7" spans="1:27" s="11" customFormat="1" ht="42" customHeight="1">
      <c r="A7" s="8"/>
      <c r="B7" s="9" t="s">
        <v>32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f>SUM(N8:N24)</f>
        <v>254</v>
      </c>
      <c r="O7" s="9">
        <f>SUM(O8:O24)</f>
        <v>254</v>
      </c>
      <c r="P7" s="9">
        <f>SUM(P8:P24)</f>
        <v>5915.5</v>
      </c>
      <c r="Q7" s="9">
        <f>SUM(Q8:Q24)</f>
        <v>5358.599999999999</v>
      </c>
      <c r="R7" s="9">
        <f>SUM(R8:R24)</f>
        <v>556.9000000000001</v>
      </c>
      <c r="S7" s="9">
        <f>SUM(S8:S24)</f>
        <v>148</v>
      </c>
      <c r="T7" s="9">
        <f>SUM(T8:T24)</f>
        <v>113</v>
      </c>
      <c r="U7" s="9">
        <f>SUM(U8:U24)</f>
        <v>35</v>
      </c>
      <c r="V7" s="9">
        <f>SUM(V8:V24)</f>
        <v>4875.7</v>
      </c>
      <c r="W7" s="9">
        <f>SUM(W8:W24)</f>
        <v>3637.7000000000003</v>
      </c>
      <c r="X7" s="9">
        <f>SUM(X8:X24)</f>
        <v>1238.0000000000002</v>
      </c>
      <c r="Y7" s="9">
        <f>SUM(Y8:Y24)</f>
        <v>167967865</v>
      </c>
      <c r="Z7" s="10"/>
      <c r="AA7" s="10"/>
    </row>
    <row r="8" spans="1:27" s="19" customFormat="1" ht="42" customHeight="1">
      <c r="A8" s="12">
        <v>1</v>
      </c>
      <c r="B8" s="13" t="s">
        <v>33</v>
      </c>
      <c r="C8" s="9" t="s">
        <v>34</v>
      </c>
      <c r="D8" s="14">
        <v>43034</v>
      </c>
      <c r="E8" s="14" t="s">
        <v>35</v>
      </c>
      <c r="F8" s="14">
        <v>45291</v>
      </c>
      <c r="G8" s="14">
        <v>45102</v>
      </c>
      <c r="H8" s="14">
        <v>45657</v>
      </c>
      <c r="I8" s="14" t="s">
        <v>36</v>
      </c>
      <c r="J8" s="14" t="s">
        <v>37</v>
      </c>
      <c r="K8" s="14" t="s">
        <v>37</v>
      </c>
      <c r="L8" s="14" t="s">
        <v>38</v>
      </c>
      <c r="M8" s="14"/>
      <c r="N8" s="9">
        <v>26</v>
      </c>
      <c r="O8" s="9">
        <f aca="true" t="shared" si="0" ref="O8:O9">N8</f>
        <v>26</v>
      </c>
      <c r="P8" s="9">
        <v>647.4</v>
      </c>
      <c r="Q8" s="9">
        <v>636.9</v>
      </c>
      <c r="R8" s="15">
        <f aca="true" t="shared" si="1" ref="R8:R24">P8-Q8</f>
        <v>10.5</v>
      </c>
      <c r="S8" s="9">
        <v>24</v>
      </c>
      <c r="T8" s="9">
        <f aca="true" t="shared" si="2" ref="T8:T19">S8-U8</f>
        <v>23</v>
      </c>
      <c r="U8" s="9">
        <v>1</v>
      </c>
      <c r="V8" s="16">
        <f aca="true" t="shared" si="3" ref="V8:V12">Q8-AA8</f>
        <v>636.9</v>
      </c>
      <c r="W8" s="16">
        <f>V8-X8</f>
        <v>581.4</v>
      </c>
      <c r="X8" s="16">
        <v>55.5</v>
      </c>
      <c r="Y8" s="17">
        <f aca="true" t="shared" si="4" ref="Y8:Y24">V8*34450</f>
        <v>21941205</v>
      </c>
      <c r="Z8" s="18">
        <v>25312</v>
      </c>
      <c r="AA8" s="18"/>
    </row>
    <row r="9" spans="1:27" s="19" customFormat="1" ht="42" customHeight="1">
      <c r="A9" s="12">
        <v>2</v>
      </c>
      <c r="B9" s="13" t="s">
        <v>39</v>
      </c>
      <c r="C9" s="9" t="s">
        <v>40</v>
      </c>
      <c r="D9" s="14">
        <v>43034</v>
      </c>
      <c r="E9" s="14" t="s">
        <v>35</v>
      </c>
      <c r="F9" s="14">
        <v>45291</v>
      </c>
      <c r="G9" s="14">
        <v>45102</v>
      </c>
      <c r="H9" s="14">
        <v>45657</v>
      </c>
      <c r="I9" s="14" t="s">
        <v>36</v>
      </c>
      <c r="J9" s="14" t="s">
        <v>37</v>
      </c>
      <c r="K9" s="14" t="s">
        <v>37</v>
      </c>
      <c r="L9" s="14" t="s">
        <v>38</v>
      </c>
      <c r="M9" s="14"/>
      <c r="N9" s="9">
        <v>3</v>
      </c>
      <c r="O9" s="9">
        <f t="shared" si="0"/>
        <v>3</v>
      </c>
      <c r="P9" s="9">
        <v>215.2</v>
      </c>
      <c r="Q9" s="9">
        <v>183.2</v>
      </c>
      <c r="R9" s="15">
        <f t="shared" si="1"/>
        <v>32</v>
      </c>
      <c r="S9" s="9">
        <v>4</v>
      </c>
      <c r="T9" s="9">
        <f t="shared" si="2"/>
        <v>0</v>
      </c>
      <c r="U9" s="9">
        <v>4</v>
      </c>
      <c r="V9" s="16">
        <f t="shared" si="3"/>
        <v>137.2</v>
      </c>
      <c r="W9" s="16">
        <v>0</v>
      </c>
      <c r="X9" s="16">
        <v>137.2</v>
      </c>
      <c r="Y9" s="17">
        <f t="shared" si="4"/>
        <v>4726540</v>
      </c>
      <c r="Z9" s="18" t="s">
        <v>41</v>
      </c>
      <c r="AA9" s="18">
        <v>46</v>
      </c>
    </row>
    <row r="10" spans="1:27" s="19" customFormat="1" ht="42" customHeight="1">
      <c r="A10" s="12">
        <v>3</v>
      </c>
      <c r="B10" s="13" t="s">
        <v>42</v>
      </c>
      <c r="C10" s="9" t="s">
        <v>43</v>
      </c>
      <c r="D10" s="14">
        <v>43034</v>
      </c>
      <c r="E10" s="14" t="s">
        <v>35</v>
      </c>
      <c r="F10" s="14">
        <v>45291</v>
      </c>
      <c r="G10" s="14">
        <v>45103</v>
      </c>
      <c r="H10" s="14">
        <v>45657</v>
      </c>
      <c r="I10" s="14" t="s">
        <v>36</v>
      </c>
      <c r="J10" s="14" t="s">
        <v>37</v>
      </c>
      <c r="K10" s="14" t="s">
        <v>37</v>
      </c>
      <c r="L10" s="14" t="s">
        <v>38</v>
      </c>
      <c r="M10" s="14"/>
      <c r="N10" s="9">
        <v>4</v>
      </c>
      <c r="O10" s="9">
        <v>4</v>
      </c>
      <c r="P10" s="9">
        <v>144.8</v>
      </c>
      <c r="Q10" s="9">
        <v>144.8</v>
      </c>
      <c r="R10" s="15">
        <f t="shared" si="1"/>
        <v>0</v>
      </c>
      <c r="S10" s="9">
        <v>4</v>
      </c>
      <c r="T10" s="9">
        <f t="shared" si="2"/>
        <v>4</v>
      </c>
      <c r="U10" s="9">
        <v>0</v>
      </c>
      <c r="V10" s="16">
        <f t="shared" si="3"/>
        <v>144.8</v>
      </c>
      <c r="W10" s="16">
        <f aca="true" t="shared" si="5" ref="W10:W24">V10-X10</f>
        <v>144.8</v>
      </c>
      <c r="X10" s="16"/>
      <c r="Y10" s="17">
        <f t="shared" si="4"/>
        <v>4988360</v>
      </c>
      <c r="Z10" s="18"/>
      <c r="AA10" s="18"/>
    </row>
    <row r="11" spans="1:27" s="19" customFormat="1" ht="42" customHeight="1">
      <c r="A11" s="12">
        <v>4</v>
      </c>
      <c r="B11" s="13" t="s">
        <v>44</v>
      </c>
      <c r="C11" s="9" t="s">
        <v>45</v>
      </c>
      <c r="D11" s="14">
        <v>43034</v>
      </c>
      <c r="E11" s="14" t="s">
        <v>35</v>
      </c>
      <c r="F11" s="14">
        <v>45291</v>
      </c>
      <c r="G11" s="14">
        <v>45103</v>
      </c>
      <c r="H11" s="14">
        <v>45657</v>
      </c>
      <c r="I11" s="14" t="s">
        <v>36</v>
      </c>
      <c r="J11" s="14" t="s">
        <v>37</v>
      </c>
      <c r="K11" s="14" t="s">
        <v>37</v>
      </c>
      <c r="L11" s="14" t="s">
        <v>38</v>
      </c>
      <c r="M11" s="14"/>
      <c r="N11" s="9">
        <v>6</v>
      </c>
      <c r="O11" s="9">
        <f aca="true" t="shared" si="6" ref="O11:O19">N11</f>
        <v>6</v>
      </c>
      <c r="P11" s="9">
        <v>103.7</v>
      </c>
      <c r="Q11" s="9">
        <v>103.7</v>
      </c>
      <c r="R11" s="15">
        <f t="shared" si="1"/>
        <v>0</v>
      </c>
      <c r="S11" s="9">
        <v>4</v>
      </c>
      <c r="T11" s="9">
        <f t="shared" si="2"/>
        <v>4</v>
      </c>
      <c r="U11" s="9">
        <v>0</v>
      </c>
      <c r="V11" s="16">
        <f t="shared" si="3"/>
        <v>103.7</v>
      </c>
      <c r="W11" s="16">
        <f t="shared" si="5"/>
        <v>103.7</v>
      </c>
      <c r="X11" s="16"/>
      <c r="Y11" s="17">
        <f t="shared" si="4"/>
        <v>3572465</v>
      </c>
      <c r="Z11" s="18"/>
      <c r="AA11" s="18"/>
    </row>
    <row r="12" spans="1:27" s="19" customFormat="1" ht="42" customHeight="1">
      <c r="A12" s="12">
        <v>5</v>
      </c>
      <c r="B12" s="13" t="s">
        <v>46</v>
      </c>
      <c r="C12" s="9" t="s">
        <v>47</v>
      </c>
      <c r="D12" s="14">
        <v>43034</v>
      </c>
      <c r="E12" s="14" t="s">
        <v>35</v>
      </c>
      <c r="F12" s="14">
        <v>45291</v>
      </c>
      <c r="G12" s="14">
        <v>45104</v>
      </c>
      <c r="H12" s="14">
        <v>45657</v>
      </c>
      <c r="I12" s="14" t="s">
        <v>36</v>
      </c>
      <c r="J12" s="14" t="s">
        <v>37</v>
      </c>
      <c r="K12" s="14" t="s">
        <v>37</v>
      </c>
      <c r="L12" s="14" t="s">
        <v>38</v>
      </c>
      <c r="M12" s="14"/>
      <c r="N12" s="9">
        <v>19</v>
      </c>
      <c r="O12" s="9">
        <f t="shared" si="6"/>
        <v>19</v>
      </c>
      <c r="P12" s="9">
        <v>336.8</v>
      </c>
      <c r="Q12" s="9">
        <v>280.6</v>
      </c>
      <c r="R12" s="15">
        <f t="shared" si="1"/>
        <v>56.19999999999999</v>
      </c>
      <c r="S12" s="9">
        <v>8</v>
      </c>
      <c r="T12" s="9">
        <f t="shared" si="2"/>
        <v>8</v>
      </c>
      <c r="U12" s="9">
        <v>0</v>
      </c>
      <c r="V12" s="16">
        <f t="shared" si="3"/>
        <v>280.6</v>
      </c>
      <c r="W12" s="16">
        <f t="shared" si="5"/>
        <v>280.6</v>
      </c>
      <c r="X12" s="16"/>
      <c r="Y12" s="17">
        <f t="shared" si="4"/>
        <v>9666670</v>
      </c>
      <c r="Z12" s="18"/>
      <c r="AA12" s="18"/>
    </row>
    <row r="13" spans="1:27" s="19" customFormat="1" ht="42" customHeight="1">
      <c r="A13" s="12">
        <v>6</v>
      </c>
      <c r="B13" s="13" t="s">
        <v>48</v>
      </c>
      <c r="C13" s="9" t="s">
        <v>49</v>
      </c>
      <c r="D13" s="14">
        <v>43034</v>
      </c>
      <c r="E13" s="14" t="s">
        <v>35</v>
      </c>
      <c r="F13" s="14">
        <v>45291</v>
      </c>
      <c r="G13" s="14">
        <v>45104</v>
      </c>
      <c r="H13" s="14">
        <v>45657</v>
      </c>
      <c r="I13" s="14" t="s">
        <v>36</v>
      </c>
      <c r="J13" s="14" t="s">
        <v>37</v>
      </c>
      <c r="K13" s="14" t="s">
        <v>37</v>
      </c>
      <c r="L13" s="14" t="s">
        <v>38</v>
      </c>
      <c r="M13" s="14"/>
      <c r="N13" s="9">
        <v>1</v>
      </c>
      <c r="O13" s="9">
        <f t="shared" si="6"/>
        <v>1</v>
      </c>
      <c r="P13" s="9">
        <v>350.2</v>
      </c>
      <c r="Q13" s="9">
        <v>276.3</v>
      </c>
      <c r="R13" s="15">
        <f t="shared" si="1"/>
        <v>73.89999999999998</v>
      </c>
      <c r="S13" s="9">
        <v>8</v>
      </c>
      <c r="T13" s="9">
        <f t="shared" si="2"/>
        <v>6</v>
      </c>
      <c r="U13" s="9">
        <v>2</v>
      </c>
      <c r="V13" s="16">
        <v>39.2</v>
      </c>
      <c r="W13" s="16">
        <f t="shared" si="5"/>
        <v>39.2</v>
      </c>
      <c r="X13" s="16">
        <v>0</v>
      </c>
      <c r="Y13" s="17">
        <f t="shared" si="4"/>
        <v>1350440</v>
      </c>
      <c r="Z13" s="18" t="s">
        <v>50</v>
      </c>
      <c r="AA13" s="18">
        <v>43.5</v>
      </c>
    </row>
    <row r="14" spans="1:27" s="19" customFormat="1" ht="42" customHeight="1">
      <c r="A14" s="12">
        <v>7</v>
      </c>
      <c r="B14" s="13" t="s">
        <v>51</v>
      </c>
      <c r="C14" s="9" t="s">
        <v>52</v>
      </c>
      <c r="D14" s="14">
        <v>43034</v>
      </c>
      <c r="E14" s="14" t="s">
        <v>35</v>
      </c>
      <c r="F14" s="14">
        <v>45291</v>
      </c>
      <c r="G14" s="14">
        <v>45105</v>
      </c>
      <c r="H14" s="14">
        <v>45657</v>
      </c>
      <c r="I14" s="14" t="s">
        <v>36</v>
      </c>
      <c r="J14" s="14" t="s">
        <v>37</v>
      </c>
      <c r="K14" s="14" t="s">
        <v>37</v>
      </c>
      <c r="L14" s="14" t="s">
        <v>38</v>
      </c>
      <c r="M14" s="14"/>
      <c r="N14" s="9">
        <v>17</v>
      </c>
      <c r="O14" s="9">
        <f t="shared" si="6"/>
        <v>17</v>
      </c>
      <c r="P14" s="9">
        <v>363</v>
      </c>
      <c r="Q14" s="9">
        <v>338.9</v>
      </c>
      <c r="R14" s="15">
        <f t="shared" si="1"/>
        <v>24.100000000000023</v>
      </c>
      <c r="S14" s="9">
        <v>8</v>
      </c>
      <c r="T14" s="9">
        <f t="shared" si="2"/>
        <v>7</v>
      </c>
      <c r="U14" s="9">
        <v>1</v>
      </c>
      <c r="V14" s="16">
        <f aca="true" t="shared" si="7" ref="V14:V19">Q14-AA14</f>
        <v>338.9</v>
      </c>
      <c r="W14" s="16">
        <f t="shared" si="5"/>
        <v>299.4</v>
      </c>
      <c r="X14" s="16">
        <v>39.5</v>
      </c>
      <c r="Y14" s="17">
        <f t="shared" si="4"/>
        <v>11675105</v>
      </c>
      <c r="Z14" s="18"/>
      <c r="AA14" s="18"/>
    </row>
    <row r="15" spans="1:27" s="19" customFormat="1" ht="42" customHeight="1">
      <c r="A15" s="12">
        <v>8</v>
      </c>
      <c r="B15" s="13" t="s">
        <v>53</v>
      </c>
      <c r="C15" s="9" t="s">
        <v>54</v>
      </c>
      <c r="D15" s="14">
        <v>43034</v>
      </c>
      <c r="E15" s="14" t="s">
        <v>35</v>
      </c>
      <c r="F15" s="14">
        <v>45291</v>
      </c>
      <c r="G15" s="14">
        <v>45105</v>
      </c>
      <c r="H15" s="14">
        <v>45657</v>
      </c>
      <c r="I15" s="14" t="s">
        <v>36</v>
      </c>
      <c r="J15" s="14" t="s">
        <v>37</v>
      </c>
      <c r="K15" s="14" t="s">
        <v>37</v>
      </c>
      <c r="L15" s="14" t="s">
        <v>38</v>
      </c>
      <c r="M15" s="14"/>
      <c r="N15" s="9">
        <v>12</v>
      </c>
      <c r="O15" s="9">
        <f t="shared" si="6"/>
        <v>12</v>
      </c>
      <c r="P15" s="9">
        <v>228.5</v>
      </c>
      <c r="Q15" s="9">
        <v>219.1</v>
      </c>
      <c r="R15" s="15">
        <f t="shared" si="1"/>
        <v>9.400000000000006</v>
      </c>
      <c r="S15" s="9">
        <v>8</v>
      </c>
      <c r="T15" s="9">
        <f t="shared" si="2"/>
        <v>7</v>
      </c>
      <c r="U15" s="9">
        <v>1</v>
      </c>
      <c r="V15" s="16">
        <f t="shared" si="7"/>
        <v>219.1</v>
      </c>
      <c r="W15" s="16">
        <f t="shared" si="5"/>
        <v>190.79999999999998</v>
      </c>
      <c r="X15" s="16">
        <v>28.3</v>
      </c>
      <c r="Y15" s="17">
        <f t="shared" si="4"/>
        <v>7547995</v>
      </c>
      <c r="Z15" s="18"/>
      <c r="AA15" s="18"/>
    </row>
    <row r="16" spans="1:27" s="19" customFormat="1" ht="42" customHeight="1">
      <c r="A16" s="12">
        <v>9</v>
      </c>
      <c r="B16" s="13" t="s">
        <v>55</v>
      </c>
      <c r="C16" s="9" t="s">
        <v>56</v>
      </c>
      <c r="D16" s="14">
        <v>43034</v>
      </c>
      <c r="E16" s="14" t="s">
        <v>35</v>
      </c>
      <c r="F16" s="14">
        <v>45291</v>
      </c>
      <c r="G16" s="14">
        <v>45106</v>
      </c>
      <c r="H16" s="14">
        <v>45657</v>
      </c>
      <c r="I16" s="14" t="s">
        <v>36</v>
      </c>
      <c r="J16" s="14" t="s">
        <v>37</v>
      </c>
      <c r="K16" s="14" t="s">
        <v>37</v>
      </c>
      <c r="L16" s="14" t="s">
        <v>38</v>
      </c>
      <c r="M16" s="14"/>
      <c r="N16" s="9">
        <v>7</v>
      </c>
      <c r="O16" s="9">
        <f t="shared" si="6"/>
        <v>7</v>
      </c>
      <c r="P16" s="9">
        <v>303.6</v>
      </c>
      <c r="Q16" s="9">
        <v>244.7</v>
      </c>
      <c r="R16" s="15">
        <f t="shared" si="1"/>
        <v>58.900000000000034</v>
      </c>
      <c r="S16" s="9">
        <v>6</v>
      </c>
      <c r="T16" s="9">
        <f t="shared" si="2"/>
        <v>2</v>
      </c>
      <c r="U16" s="9">
        <v>4</v>
      </c>
      <c r="V16" s="16">
        <f t="shared" si="7"/>
        <v>197.1</v>
      </c>
      <c r="W16" s="16">
        <f t="shared" si="5"/>
        <v>75.8</v>
      </c>
      <c r="X16" s="16">
        <v>121.3</v>
      </c>
      <c r="Y16" s="17">
        <f t="shared" si="4"/>
        <v>6790095</v>
      </c>
      <c r="Z16" s="18" t="s">
        <v>41</v>
      </c>
      <c r="AA16" s="18">
        <v>47.6</v>
      </c>
    </row>
    <row r="17" spans="1:27" s="19" customFormat="1" ht="42" customHeight="1">
      <c r="A17" s="12">
        <v>10</v>
      </c>
      <c r="B17" s="13" t="s">
        <v>57</v>
      </c>
      <c r="C17" s="9" t="s">
        <v>58</v>
      </c>
      <c r="D17" s="14">
        <v>43034</v>
      </c>
      <c r="E17" s="14" t="s">
        <v>35</v>
      </c>
      <c r="F17" s="14">
        <v>45291</v>
      </c>
      <c r="G17" s="14">
        <v>45106</v>
      </c>
      <c r="H17" s="14">
        <v>45657</v>
      </c>
      <c r="I17" s="14" t="s">
        <v>36</v>
      </c>
      <c r="J17" s="14" t="s">
        <v>37</v>
      </c>
      <c r="K17" s="14" t="s">
        <v>37</v>
      </c>
      <c r="L17" s="14" t="s">
        <v>38</v>
      </c>
      <c r="M17" s="14"/>
      <c r="N17" s="9">
        <v>16</v>
      </c>
      <c r="O17" s="9">
        <f t="shared" si="6"/>
        <v>16</v>
      </c>
      <c r="P17" s="9">
        <v>434.7</v>
      </c>
      <c r="Q17" s="9">
        <v>397.1</v>
      </c>
      <c r="R17" s="15">
        <f t="shared" si="1"/>
        <v>37.599999999999966</v>
      </c>
      <c r="S17" s="9">
        <v>10</v>
      </c>
      <c r="T17" s="9">
        <f t="shared" si="2"/>
        <v>6</v>
      </c>
      <c r="U17" s="9">
        <v>4</v>
      </c>
      <c r="V17" s="16">
        <f t="shared" si="7"/>
        <v>397.1</v>
      </c>
      <c r="W17" s="16">
        <f t="shared" si="5"/>
        <v>213.20000000000002</v>
      </c>
      <c r="X17" s="16">
        <v>183.9</v>
      </c>
      <c r="Y17" s="17">
        <f t="shared" si="4"/>
        <v>13680095</v>
      </c>
      <c r="Z17" s="18"/>
      <c r="AA17" s="18"/>
    </row>
    <row r="18" spans="1:27" s="19" customFormat="1" ht="42" customHeight="1">
      <c r="A18" s="12">
        <v>11</v>
      </c>
      <c r="B18" s="13" t="s">
        <v>59</v>
      </c>
      <c r="C18" s="9" t="s">
        <v>60</v>
      </c>
      <c r="D18" s="14">
        <v>43034</v>
      </c>
      <c r="E18" s="14" t="s">
        <v>35</v>
      </c>
      <c r="F18" s="14">
        <v>45291</v>
      </c>
      <c r="G18" s="14">
        <v>45107</v>
      </c>
      <c r="H18" s="14">
        <v>45657</v>
      </c>
      <c r="I18" s="14" t="s">
        <v>36</v>
      </c>
      <c r="J18" s="14" t="s">
        <v>37</v>
      </c>
      <c r="K18" s="14" t="s">
        <v>37</v>
      </c>
      <c r="L18" s="14" t="s">
        <v>38</v>
      </c>
      <c r="M18" s="14"/>
      <c r="N18" s="9">
        <v>22</v>
      </c>
      <c r="O18" s="9">
        <f t="shared" si="6"/>
        <v>22</v>
      </c>
      <c r="P18" s="9">
        <v>498</v>
      </c>
      <c r="Q18" s="9">
        <v>439.7</v>
      </c>
      <c r="R18" s="15">
        <f t="shared" si="1"/>
        <v>58.30000000000001</v>
      </c>
      <c r="S18" s="9">
        <v>6</v>
      </c>
      <c r="T18" s="9">
        <f t="shared" si="2"/>
        <v>4</v>
      </c>
      <c r="U18" s="9">
        <v>2</v>
      </c>
      <c r="V18" s="16">
        <f t="shared" si="7"/>
        <v>327.4</v>
      </c>
      <c r="W18" s="16">
        <f t="shared" si="5"/>
        <v>212.2</v>
      </c>
      <c r="X18" s="16">
        <v>115.2</v>
      </c>
      <c r="Y18" s="17">
        <f t="shared" si="4"/>
        <v>11278930</v>
      </c>
      <c r="Z18" s="18" t="s">
        <v>61</v>
      </c>
      <c r="AA18" s="18">
        <f>54.7+57.6</f>
        <v>112.30000000000001</v>
      </c>
    </row>
    <row r="19" spans="1:27" s="19" customFormat="1" ht="42" customHeight="1">
      <c r="A19" s="12">
        <v>12</v>
      </c>
      <c r="B19" s="13" t="s">
        <v>62</v>
      </c>
      <c r="C19" s="9" t="s">
        <v>63</v>
      </c>
      <c r="D19" s="14">
        <v>43034</v>
      </c>
      <c r="E19" s="14" t="s">
        <v>35</v>
      </c>
      <c r="F19" s="14">
        <v>45291</v>
      </c>
      <c r="G19" s="14">
        <v>45107</v>
      </c>
      <c r="H19" s="14">
        <v>45657</v>
      </c>
      <c r="I19" s="14" t="s">
        <v>36</v>
      </c>
      <c r="J19" s="14" t="s">
        <v>37</v>
      </c>
      <c r="K19" s="14" t="s">
        <v>37</v>
      </c>
      <c r="L19" s="14" t="s">
        <v>38</v>
      </c>
      <c r="M19" s="14"/>
      <c r="N19" s="9">
        <v>15</v>
      </c>
      <c r="O19" s="9">
        <f t="shared" si="6"/>
        <v>15</v>
      </c>
      <c r="P19" s="9">
        <v>345.8</v>
      </c>
      <c r="Q19" s="9">
        <v>321.7</v>
      </c>
      <c r="R19" s="15">
        <f t="shared" si="1"/>
        <v>24.100000000000023</v>
      </c>
      <c r="S19" s="9">
        <v>8</v>
      </c>
      <c r="T19" s="9">
        <f t="shared" si="2"/>
        <v>4</v>
      </c>
      <c r="U19" s="9">
        <v>4</v>
      </c>
      <c r="V19" s="16">
        <f t="shared" si="7"/>
        <v>321.7</v>
      </c>
      <c r="W19" s="16">
        <f t="shared" si="5"/>
        <v>162.7</v>
      </c>
      <c r="X19" s="16">
        <v>159</v>
      </c>
      <c r="Y19" s="17">
        <f t="shared" si="4"/>
        <v>11082565</v>
      </c>
      <c r="Z19" s="18"/>
      <c r="AA19" s="18"/>
    </row>
    <row r="20" spans="1:27" s="19" customFormat="1" ht="42" customHeight="1">
      <c r="A20" s="12">
        <v>13</v>
      </c>
      <c r="B20" s="13" t="s">
        <v>64</v>
      </c>
      <c r="C20" s="9" t="s">
        <v>65</v>
      </c>
      <c r="D20" s="14">
        <v>43228</v>
      </c>
      <c r="E20" s="14" t="s">
        <v>66</v>
      </c>
      <c r="F20" s="14">
        <v>45657</v>
      </c>
      <c r="G20" s="14">
        <v>45473</v>
      </c>
      <c r="H20" s="14">
        <v>46022</v>
      </c>
      <c r="I20" s="14" t="s">
        <v>36</v>
      </c>
      <c r="J20" s="14" t="s">
        <v>37</v>
      </c>
      <c r="K20" s="14" t="s">
        <v>37</v>
      </c>
      <c r="L20" s="14" t="s">
        <v>38</v>
      </c>
      <c r="M20" s="14"/>
      <c r="N20" s="9">
        <v>27</v>
      </c>
      <c r="O20" s="9">
        <v>27</v>
      </c>
      <c r="P20" s="9">
        <v>336.9</v>
      </c>
      <c r="Q20" s="15">
        <v>295</v>
      </c>
      <c r="R20" s="15">
        <f t="shared" si="1"/>
        <v>41.89999999999998</v>
      </c>
      <c r="S20" s="9">
        <v>9</v>
      </c>
      <c r="T20" s="9">
        <v>5</v>
      </c>
      <c r="U20" s="9">
        <v>4</v>
      </c>
      <c r="V20" s="16">
        <v>295</v>
      </c>
      <c r="W20" s="16">
        <f t="shared" si="5"/>
        <v>170.8</v>
      </c>
      <c r="X20" s="16">
        <v>124.2</v>
      </c>
      <c r="Y20" s="17">
        <f t="shared" si="4"/>
        <v>10162750</v>
      </c>
      <c r="Z20" s="18"/>
      <c r="AA20" s="18"/>
    </row>
    <row r="21" spans="1:27" s="19" customFormat="1" ht="42" customHeight="1">
      <c r="A21" s="12">
        <v>14</v>
      </c>
      <c r="B21" s="13" t="s">
        <v>67</v>
      </c>
      <c r="C21" s="9" t="s">
        <v>68</v>
      </c>
      <c r="D21" s="14">
        <v>43336</v>
      </c>
      <c r="E21" s="14" t="s">
        <v>69</v>
      </c>
      <c r="F21" s="14">
        <v>45657</v>
      </c>
      <c r="G21" s="14">
        <v>45473</v>
      </c>
      <c r="H21" s="14">
        <v>46022</v>
      </c>
      <c r="I21" s="14" t="s">
        <v>36</v>
      </c>
      <c r="J21" s="14" t="s">
        <v>37</v>
      </c>
      <c r="K21" s="14" t="s">
        <v>37</v>
      </c>
      <c r="L21" s="14" t="s">
        <v>38</v>
      </c>
      <c r="M21" s="14"/>
      <c r="N21" s="9">
        <v>20</v>
      </c>
      <c r="O21" s="9">
        <v>20</v>
      </c>
      <c r="P21" s="9">
        <v>464.7</v>
      </c>
      <c r="Q21" s="15">
        <v>427.1</v>
      </c>
      <c r="R21" s="15">
        <f t="shared" si="1"/>
        <v>37.599999999999966</v>
      </c>
      <c r="S21" s="9">
        <v>9</v>
      </c>
      <c r="T21" s="9">
        <v>7</v>
      </c>
      <c r="U21" s="9">
        <v>2</v>
      </c>
      <c r="V21" s="16">
        <v>427.1</v>
      </c>
      <c r="W21" s="16">
        <f t="shared" si="5"/>
        <v>330.20000000000005</v>
      </c>
      <c r="X21" s="16">
        <v>96.9</v>
      </c>
      <c r="Y21" s="17">
        <f t="shared" si="4"/>
        <v>14713595</v>
      </c>
      <c r="Z21" s="18"/>
      <c r="AA21" s="18"/>
    </row>
    <row r="22" spans="1:27" s="19" customFormat="1" ht="42" customHeight="1">
      <c r="A22" s="12">
        <v>15</v>
      </c>
      <c r="B22" s="13" t="s">
        <v>70</v>
      </c>
      <c r="C22" s="9" t="s">
        <v>71</v>
      </c>
      <c r="D22" s="14">
        <v>43718</v>
      </c>
      <c r="E22" s="14" t="s">
        <v>72</v>
      </c>
      <c r="F22" s="14">
        <v>46022</v>
      </c>
      <c r="G22" s="14">
        <v>45838</v>
      </c>
      <c r="H22" s="14">
        <v>46387</v>
      </c>
      <c r="I22" s="14" t="s">
        <v>36</v>
      </c>
      <c r="J22" s="14" t="s">
        <v>37</v>
      </c>
      <c r="K22" s="14" t="s">
        <v>37</v>
      </c>
      <c r="L22" s="14" t="s">
        <v>38</v>
      </c>
      <c r="M22" s="14"/>
      <c r="N22" s="9">
        <v>26</v>
      </c>
      <c r="O22" s="9">
        <v>26</v>
      </c>
      <c r="P22" s="9">
        <v>540.7</v>
      </c>
      <c r="Q22" s="15">
        <v>504.5</v>
      </c>
      <c r="R22" s="15">
        <f t="shared" si="1"/>
        <v>36.200000000000045</v>
      </c>
      <c r="S22" s="9">
        <v>15</v>
      </c>
      <c r="T22" s="9">
        <v>11</v>
      </c>
      <c r="U22" s="9">
        <v>4</v>
      </c>
      <c r="V22" s="16">
        <v>464.6</v>
      </c>
      <c r="W22" s="16">
        <f t="shared" si="5"/>
        <v>348.40000000000003</v>
      </c>
      <c r="X22" s="16">
        <v>116.2</v>
      </c>
      <c r="Y22" s="17">
        <f t="shared" si="4"/>
        <v>16005470</v>
      </c>
      <c r="Z22" s="18" t="s">
        <v>73</v>
      </c>
      <c r="AA22" s="18">
        <v>39.9</v>
      </c>
    </row>
    <row r="23" spans="1:27" s="19" customFormat="1" ht="42" customHeight="1">
      <c r="A23" s="12">
        <v>16</v>
      </c>
      <c r="B23" s="13" t="s">
        <v>74</v>
      </c>
      <c r="C23" s="9" t="s">
        <v>75</v>
      </c>
      <c r="D23" s="14">
        <v>43738</v>
      </c>
      <c r="E23" s="14" t="s">
        <v>76</v>
      </c>
      <c r="F23" s="14">
        <v>46022</v>
      </c>
      <c r="G23" s="14">
        <v>45838</v>
      </c>
      <c r="H23" s="14">
        <v>46387</v>
      </c>
      <c r="I23" s="14" t="s">
        <v>36</v>
      </c>
      <c r="J23" s="14" t="s">
        <v>37</v>
      </c>
      <c r="K23" s="14" t="s">
        <v>37</v>
      </c>
      <c r="L23" s="14" t="s">
        <v>38</v>
      </c>
      <c r="M23" s="14"/>
      <c r="N23" s="9">
        <v>10</v>
      </c>
      <c r="O23" s="9">
        <v>10</v>
      </c>
      <c r="P23" s="9">
        <v>219.9</v>
      </c>
      <c r="Q23" s="15">
        <v>170.7</v>
      </c>
      <c r="R23" s="15">
        <f t="shared" si="1"/>
        <v>49.20000000000002</v>
      </c>
      <c r="S23" s="9">
        <v>7</v>
      </c>
      <c r="T23" s="9">
        <v>6</v>
      </c>
      <c r="U23" s="9">
        <v>1</v>
      </c>
      <c r="V23" s="16">
        <v>170.7</v>
      </c>
      <c r="W23" s="16">
        <f t="shared" si="5"/>
        <v>154.7</v>
      </c>
      <c r="X23" s="16">
        <v>16</v>
      </c>
      <c r="Y23" s="17">
        <f t="shared" si="4"/>
        <v>5880615</v>
      </c>
      <c r="Z23" s="18"/>
      <c r="AA23" s="18"/>
    </row>
    <row r="24" spans="1:27" s="19" customFormat="1" ht="42" customHeight="1">
      <c r="A24" s="12">
        <v>17</v>
      </c>
      <c r="B24" s="13" t="s">
        <v>77</v>
      </c>
      <c r="C24" s="9" t="s">
        <v>78</v>
      </c>
      <c r="D24" s="14">
        <v>44498</v>
      </c>
      <c r="E24" s="14" t="s">
        <v>79</v>
      </c>
      <c r="F24" s="14">
        <v>47848</v>
      </c>
      <c r="G24" s="14">
        <v>46203</v>
      </c>
      <c r="H24" s="14">
        <v>48213</v>
      </c>
      <c r="I24" s="14" t="s">
        <v>36</v>
      </c>
      <c r="J24" s="14" t="s">
        <v>37</v>
      </c>
      <c r="K24" s="14" t="s">
        <v>37</v>
      </c>
      <c r="L24" s="14" t="s">
        <v>38</v>
      </c>
      <c r="M24" s="14"/>
      <c r="N24" s="9">
        <v>23</v>
      </c>
      <c r="O24" s="9">
        <v>23</v>
      </c>
      <c r="P24" s="9">
        <v>381.6</v>
      </c>
      <c r="Q24" s="15">
        <v>374.6</v>
      </c>
      <c r="R24" s="15">
        <f t="shared" si="1"/>
        <v>7</v>
      </c>
      <c r="S24" s="9">
        <v>10</v>
      </c>
      <c r="T24" s="9">
        <v>9</v>
      </c>
      <c r="U24" s="9">
        <v>1</v>
      </c>
      <c r="V24" s="16">
        <f>Q24</f>
        <v>374.6</v>
      </c>
      <c r="W24" s="16">
        <f t="shared" si="5"/>
        <v>329.8</v>
      </c>
      <c r="X24" s="16">
        <v>44.8</v>
      </c>
      <c r="Y24" s="17">
        <f t="shared" si="4"/>
        <v>12904970</v>
      </c>
      <c r="Z24" s="18"/>
      <c r="AA24" s="18"/>
    </row>
    <row r="25" spans="2:25" ht="33.75" customHeight="1">
      <c r="B25" s="2" t="s">
        <v>80</v>
      </c>
      <c r="Y25" s="20"/>
    </row>
    <row r="26" spans="2:25" ht="48.75" customHeight="1">
      <c r="B26" s="21" t="s">
        <v>81</v>
      </c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V26" s="20"/>
      <c r="W26" s="20"/>
      <c r="X26" s="20"/>
      <c r="Y26" s="20"/>
    </row>
    <row r="27" spans="2:13" ht="48.75" customHeight="1">
      <c r="B27" s="21" t="s">
        <v>82</v>
      </c>
      <c r="C27" s="21"/>
      <c r="D27" s="21"/>
      <c r="E27" s="21"/>
      <c r="F27" s="21"/>
      <c r="G27" s="21"/>
      <c r="H27" s="21"/>
      <c r="I27" s="22"/>
      <c r="J27" s="22"/>
      <c r="K27" s="22"/>
      <c r="L27" s="22"/>
      <c r="M27" s="22"/>
    </row>
  </sheetData>
  <sheetProtection selectLockedCells="1" selectUnlockedCells="1"/>
  <mergeCells count="29">
    <mergeCell ref="C1:V1"/>
    <mergeCell ref="B2:B5"/>
    <mergeCell ref="C2:D3"/>
    <mergeCell ref="E2:E5"/>
    <mergeCell ref="F2:F5"/>
    <mergeCell ref="G2:G5"/>
    <mergeCell ref="H2:H5"/>
    <mergeCell ref="I2:I5"/>
    <mergeCell ref="J2:J5"/>
    <mergeCell ref="K2:K5"/>
    <mergeCell ref="L2:M3"/>
    <mergeCell ref="N2:N4"/>
    <mergeCell ref="O2:O4"/>
    <mergeCell ref="P2:P4"/>
    <mergeCell ref="Q2:Q4"/>
    <mergeCell ref="R2:R4"/>
    <mergeCell ref="S2:U2"/>
    <mergeCell ref="V2:X2"/>
    <mergeCell ref="Y2:Y3"/>
    <mergeCell ref="S3:S4"/>
    <mergeCell ref="T3:U3"/>
    <mergeCell ref="V3:V4"/>
    <mergeCell ref="W3:X3"/>
    <mergeCell ref="C4:C5"/>
    <mergeCell ref="D4:D5"/>
    <mergeCell ref="L4:L5"/>
    <mergeCell ref="M4:M5"/>
    <mergeCell ref="B26:H26"/>
    <mergeCell ref="B27:H27"/>
  </mergeCells>
  <printOptions/>
  <pageMargins left="0.39305555555555555" right="0.17569444444444443" top="0.25416666666666665" bottom="0.2861111111111111" header="0.5118055555555555" footer="0.5118055555555555"/>
  <pageSetup horizontalDpi="300" verticalDpi="3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view="pageBreakPreview" zoomScale="55" zoomScaleNormal="65" zoomScaleSheetLayoutView="55" workbookViewId="0" topLeftCell="A26">
      <selection activeCell="K47" sqref="K47"/>
    </sheetView>
  </sheetViews>
  <sheetFormatPr defaultColWidth="9.140625" defaultRowHeight="12.75"/>
  <cols>
    <col min="1" max="1" width="55.28125" style="23" customWidth="1"/>
    <col min="2" max="2" width="8.57421875" style="23" customWidth="1"/>
    <col min="3" max="3" width="11.421875" style="23" customWidth="1"/>
    <col min="4" max="4" width="17.140625" style="23" customWidth="1"/>
    <col min="5" max="5" width="12.28125" style="23" customWidth="1"/>
    <col min="6" max="6" width="25.8515625" style="23" customWidth="1"/>
    <col min="7" max="8" width="21.7109375" style="23" customWidth="1"/>
    <col min="9" max="9" width="14.00390625" style="23" customWidth="1"/>
    <col min="10" max="10" width="6.421875" style="23" customWidth="1"/>
    <col min="11" max="11" width="26.00390625" style="23" customWidth="1"/>
    <col min="12" max="250" width="11.421875" style="23" customWidth="1"/>
    <col min="251" max="16384" width="11.421875" style="0" customWidth="1"/>
  </cols>
  <sheetData>
    <row r="1" spans="1:8" ht="40.5">
      <c r="A1" s="24" t="s">
        <v>1</v>
      </c>
      <c r="B1" s="24" t="s">
        <v>83</v>
      </c>
      <c r="C1" s="24" t="s">
        <v>84</v>
      </c>
      <c r="D1" s="24" t="s">
        <v>85</v>
      </c>
      <c r="E1" s="24" t="s">
        <v>86</v>
      </c>
      <c r="F1" s="24" t="s">
        <v>87</v>
      </c>
      <c r="G1" s="24" t="s">
        <v>88</v>
      </c>
      <c r="H1" s="24" t="s">
        <v>89</v>
      </c>
    </row>
    <row r="2" spans="1:8" ht="16.5">
      <c r="A2" s="24">
        <v>1</v>
      </c>
      <c r="B2" s="24">
        <v>2</v>
      </c>
      <c r="C2" s="24">
        <v>3</v>
      </c>
      <c r="D2" s="24">
        <v>4</v>
      </c>
      <c r="E2" s="24">
        <v>5</v>
      </c>
      <c r="F2" s="24"/>
      <c r="G2" s="24"/>
      <c r="H2" s="24">
        <v>6</v>
      </c>
    </row>
    <row r="3" spans="1:9" ht="16.5">
      <c r="A3" s="25" t="s">
        <v>90</v>
      </c>
      <c r="B3" s="26">
        <v>16</v>
      </c>
      <c r="C3" s="26">
        <f>SUM(C4:C19)</f>
        <v>636.9</v>
      </c>
      <c r="D3" s="27"/>
      <c r="E3" s="27"/>
      <c r="F3" s="27"/>
      <c r="G3" s="27"/>
      <c r="H3" s="26">
        <f>SUM(H4:H19)</f>
        <v>26</v>
      </c>
      <c r="I3" s="23">
        <v>26</v>
      </c>
    </row>
    <row r="4" spans="1:8" ht="16.5">
      <c r="A4" s="28" t="s">
        <v>91</v>
      </c>
      <c r="B4" s="29" t="s">
        <v>92</v>
      </c>
      <c r="C4" s="30">
        <v>26.7</v>
      </c>
      <c r="D4" s="31" t="s">
        <v>93</v>
      </c>
      <c r="E4" s="30">
        <v>1</v>
      </c>
      <c r="F4" s="31" t="s">
        <v>94</v>
      </c>
      <c r="G4" s="31"/>
      <c r="H4" s="30">
        <v>4</v>
      </c>
    </row>
    <row r="5" spans="1:8" ht="16.5">
      <c r="A5" s="32" t="s">
        <v>95</v>
      </c>
      <c r="B5" s="29" t="s">
        <v>96</v>
      </c>
      <c r="C5" s="30">
        <v>55.5</v>
      </c>
      <c r="D5" s="31" t="s">
        <v>97</v>
      </c>
      <c r="E5" s="30">
        <v>3</v>
      </c>
      <c r="F5" s="31" t="s">
        <v>94</v>
      </c>
      <c r="G5" s="31"/>
      <c r="H5" s="30">
        <v>1</v>
      </c>
    </row>
    <row r="6" spans="1:8" ht="16.5">
      <c r="A6" s="32" t="s">
        <v>98</v>
      </c>
      <c r="B6" s="29" t="s">
        <v>41</v>
      </c>
      <c r="C6" s="30">
        <v>38.9</v>
      </c>
      <c r="D6" s="31" t="s">
        <v>93</v>
      </c>
      <c r="E6" s="30">
        <v>2</v>
      </c>
      <c r="F6" s="31" t="s">
        <v>94</v>
      </c>
      <c r="G6" s="31"/>
      <c r="H6" s="30">
        <v>1</v>
      </c>
    </row>
    <row r="7" spans="1:8" ht="16.5">
      <c r="A7" s="32" t="s">
        <v>99</v>
      </c>
      <c r="B7" s="29" t="s">
        <v>100</v>
      </c>
      <c r="C7" s="30">
        <v>26.2</v>
      </c>
      <c r="D7" s="31" t="s">
        <v>93</v>
      </c>
      <c r="E7" s="30">
        <v>1</v>
      </c>
      <c r="F7" s="31" t="s">
        <v>94</v>
      </c>
      <c r="G7" s="31"/>
      <c r="H7" s="30">
        <v>1</v>
      </c>
    </row>
    <row r="8" spans="1:8" ht="16.5">
      <c r="A8" s="32" t="s">
        <v>101</v>
      </c>
      <c r="B8" s="29" t="s">
        <v>102</v>
      </c>
      <c r="C8" s="30">
        <v>25.8</v>
      </c>
      <c r="D8" s="31" t="s">
        <v>93</v>
      </c>
      <c r="E8" s="30">
        <v>1</v>
      </c>
      <c r="F8" s="31" t="s">
        <v>94</v>
      </c>
      <c r="G8" s="31"/>
      <c r="H8" s="30">
        <v>1</v>
      </c>
    </row>
    <row r="9" spans="1:8" ht="16.5">
      <c r="A9" s="32" t="s">
        <v>103</v>
      </c>
      <c r="B9" s="29" t="s">
        <v>104</v>
      </c>
      <c r="C9" s="30">
        <v>57</v>
      </c>
      <c r="D9" s="31" t="s">
        <v>93</v>
      </c>
      <c r="E9" s="30">
        <v>3</v>
      </c>
      <c r="F9" s="31" t="s">
        <v>94</v>
      </c>
      <c r="G9" s="31"/>
      <c r="H9" s="30">
        <v>1</v>
      </c>
    </row>
    <row r="10" spans="1:8" ht="16.5">
      <c r="A10" s="32" t="s">
        <v>105</v>
      </c>
      <c r="B10" s="29" t="s">
        <v>106</v>
      </c>
      <c r="C10" s="30">
        <v>38.7</v>
      </c>
      <c r="D10" s="31" t="s">
        <v>93</v>
      </c>
      <c r="E10" s="30">
        <v>2</v>
      </c>
      <c r="F10" s="31" t="s">
        <v>94</v>
      </c>
      <c r="G10" s="31"/>
      <c r="H10" s="30">
        <v>3</v>
      </c>
    </row>
    <row r="11" spans="1:8" ht="16.5">
      <c r="A11" s="32" t="s">
        <v>107</v>
      </c>
      <c r="B11" s="29" t="s">
        <v>108</v>
      </c>
      <c r="C11" s="30">
        <v>25.6</v>
      </c>
      <c r="D11" s="31" t="s">
        <v>93</v>
      </c>
      <c r="E11" s="30">
        <v>1</v>
      </c>
      <c r="F11" s="31" t="s">
        <v>94</v>
      </c>
      <c r="G11" s="31"/>
      <c r="H11" s="30">
        <v>1</v>
      </c>
    </row>
    <row r="12" spans="1:8" ht="16.5">
      <c r="A12" s="32" t="s">
        <v>109</v>
      </c>
      <c r="B12" s="29" t="s">
        <v>110</v>
      </c>
      <c r="C12" s="30">
        <v>51.4</v>
      </c>
      <c r="D12" s="31" t="s">
        <v>93</v>
      </c>
      <c r="E12" s="30">
        <v>3</v>
      </c>
      <c r="F12" s="31" t="s">
        <v>94</v>
      </c>
      <c r="G12" s="31"/>
      <c r="H12" s="30">
        <v>1</v>
      </c>
    </row>
    <row r="13" spans="1:8" ht="16.5">
      <c r="A13" s="32" t="s">
        <v>111</v>
      </c>
      <c r="B13" s="29" t="s">
        <v>112</v>
      </c>
      <c r="C13" s="30">
        <v>38.9</v>
      </c>
      <c r="D13" s="31" t="s">
        <v>93</v>
      </c>
      <c r="E13" s="30">
        <v>2</v>
      </c>
      <c r="F13" s="31" t="s">
        <v>94</v>
      </c>
      <c r="G13" s="31"/>
      <c r="H13" s="30">
        <v>1</v>
      </c>
    </row>
    <row r="14" spans="1:8" ht="16.5">
      <c r="A14" s="32" t="s">
        <v>113</v>
      </c>
      <c r="B14" s="29" t="s">
        <v>114</v>
      </c>
      <c r="C14" s="30">
        <v>39.1</v>
      </c>
      <c r="D14" s="31" t="s">
        <v>93</v>
      </c>
      <c r="E14" s="30">
        <v>2</v>
      </c>
      <c r="F14" s="31" t="s">
        <v>94</v>
      </c>
      <c r="G14" s="31"/>
      <c r="H14" s="30">
        <v>1</v>
      </c>
    </row>
    <row r="15" spans="1:8" ht="16.5">
      <c r="A15" s="32" t="s">
        <v>115</v>
      </c>
      <c r="B15" s="29" t="s">
        <v>116</v>
      </c>
      <c r="C15" s="30">
        <v>39.2</v>
      </c>
      <c r="D15" s="31" t="s">
        <v>93</v>
      </c>
      <c r="E15" s="30">
        <v>2</v>
      </c>
      <c r="F15" s="31" t="s">
        <v>94</v>
      </c>
      <c r="G15" s="31"/>
      <c r="H15" s="30">
        <v>4</v>
      </c>
    </row>
    <row r="16" spans="1:8" ht="16.5">
      <c r="A16" s="32" t="s">
        <v>117</v>
      </c>
      <c r="B16" s="29" t="s">
        <v>118</v>
      </c>
      <c r="C16" s="30">
        <v>52.3</v>
      </c>
      <c r="D16" s="31" t="s">
        <v>93</v>
      </c>
      <c r="E16" s="30">
        <v>3</v>
      </c>
      <c r="F16" s="31" t="s">
        <v>94</v>
      </c>
      <c r="G16" s="31"/>
      <c r="H16" s="30">
        <v>1</v>
      </c>
    </row>
    <row r="17" spans="1:8" ht="16.5">
      <c r="A17" s="32" t="s">
        <v>119</v>
      </c>
      <c r="B17" s="29" t="s">
        <v>120</v>
      </c>
      <c r="C17" s="30">
        <v>43</v>
      </c>
      <c r="D17" s="31" t="s">
        <v>93</v>
      </c>
      <c r="E17" s="30">
        <v>2</v>
      </c>
      <c r="F17" s="31" t="s">
        <v>94</v>
      </c>
      <c r="G17" s="31"/>
      <c r="H17" s="30">
        <v>1</v>
      </c>
    </row>
    <row r="18" spans="1:8" ht="16.5">
      <c r="A18" s="32" t="s">
        <v>121</v>
      </c>
      <c r="B18" s="29" t="s">
        <v>122</v>
      </c>
      <c r="C18" s="30">
        <v>39.3</v>
      </c>
      <c r="D18" s="31" t="s">
        <v>93</v>
      </c>
      <c r="E18" s="30">
        <v>2</v>
      </c>
      <c r="F18" s="31" t="s">
        <v>94</v>
      </c>
      <c r="G18" s="31"/>
      <c r="H18" s="30">
        <v>4</v>
      </c>
    </row>
    <row r="19" spans="1:8" ht="16.5">
      <c r="A19" s="32" t="s">
        <v>123</v>
      </c>
      <c r="B19" s="29" t="s">
        <v>124</v>
      </c>
      <c r="C19" s="30">
        <v>39.3</v>
      </c>
      <c r="D19" s="31" t="s">
        <v>93</v>
      </c>
      <c r="E19" s="30">
        <v>2</v>
      </c>
      <c r="F19" s="31" t="s">
        <v>94</v>
      </c>
      <c r="G19" s="31"/>
      <c r="H19" s="30" t="s">
        <v>38</v>
      </c>
    </row>
    <row r="20" spans="1:9" ht="16.5">
      <c r="A20" s="25" t="s">
        <v>125</v>
      </c>
      <c r="B20" s="33"/>
      <c r="C20" s="26">
        <f>SUM(C21:C24)</f>
        <v>183.2</v>
      </c>
      <c r="D20" s="34"/>
      <c r="E20" s="34"/>
      <c r="F20" s="34"/>
      <c r="G20" s="34"/>
      <c r="H20" s="26">
        <f>SUM(H21:H24)</f>
        <v>3</v>
      </c>
      <c r="I20" s="23">
        <v>3</v>
      </c>
    </row>
    <row r="21" spans="1:8" ht="16.5">
      <c r="A21" s="35" t="s">
        <v>126</v>
      </c>
      <c r="B21" s="29" t="s">
        <v>96</v>
      </c>
      <c r="C21" s="30">
        <v>45.7</v>
      </c>
      <c r="D21" s="31" t="s">
        <v>97</v>
      </c>
      <c r="E21" s="30">
        <v>3</v>
      </c>
      <c r="F21" s="31" t="s">
        <v>94</v>
      </c>
      <c r="G21" s="31"/>
      <c r="H21" s="30">
        <v>1</v>
      </c>
    </row>
    <row r="22" spans="1:8" ht="16.5">
      <c r="A22" s="35" t="s">
        <v>127</v>
      </c>
      <c r="B22" s="29" t="s">
        <v>41</v>
      </c>
      <c r="C22" s="30">
        <v>46</v>
      </c>
      <c r="D22" s="31" t="s">
        <v>97</v>
      </c>
      <c r="E22" s="30">
        <v>3</v>
      </c>
      <c r="F22" s="31" t="s">
        <v>94</v>
      </c>
      <c r="G22" s="31"/>
      <c r="H22" s="30" t="s">
        <v>128</v>
      </c>
    </row>
    <row r="23" spans="1:8" ht="16.5">
      <c r="A23" s="35" t="s">
        <v>129</v>
      </c>
      <c r="B23" s="29" t="s">
        <v>100</v>
      </c>
      <c r="C23" s="30">
        <v>45.4</v>
      </c>
      <c r="D23" s="31" t="s">
        <v>97</v>
      </c>
      <c r="E23" s="30">
        <v>3</v>
      </c>
      <c r="F23" s="31" t="s">
        <v>94</v>
      </c>
      <c r="G23" s="31"/>
      <c r="H23" s="30">
        <v>1</v>
      </c>
    </row>
    <row r="24" spans="1:8" ht="16.5">
      <c r="A24" s="35" t="s">
        <v>130</v>
      </c>
      <c r="B24" s="29" t="s">
        <v>102</v>
      </c>
      <c r="C24" s="30">
        <v>46.1</v>
      </c>
      <c r="D24" s="31" t="s">
        <v>97</v>
      </c>
      <c r="E24" s="30">
        <v>3</v>
      </c>
      <c r="F24" s="31" t="s">
        <v>94</v>
      </c>
      <c r="G24" s="31"/>
      <c r="H24" s="30">
        <v>1</v>
      </c>
    </row>
    <row r="25" spans="1:9" ht="16.5">
      <c r="A25" s="25" t="s">
        <v>42</v>
      </c>
      <c r="B25" s="33"/>
      <c r="C25" s="26">
        <f>SUM(C26:C29)</f>
        <v>144.8</v>
      </c>
      <c r="D25" s="34"/>
      <c r="E25" s="34"/>
      <c r="F25" s="34"/>
      <c r="G25" s="34"/>
      <c r="H25" s="26">
        <f>SUM(H26:H29)</f>
        <v>4</v>
      </c>
      <c r="I25" s="23">
        <f>H25</f>
        <v>4</v>
      </c>
    </row>
    <row r="26" spans="1:8" ht="16.5">
      <c r="A26" s="28" t="s">
        <v>131</v>
      </c>
      <c r="B26" s="29" t="s">
        <v>92</v>
      </c>
      <c r="C26" s="36">
        <v>30.9</v>
      </c>
      <c r="D26" s="37" t="s">
        <v>93</v>
      </c>
      <c r="E26" s="38">
        <v>1</v>
      </c>
      <c r="F26" s="37" t="s">
        <v>94</v>
      </c>
      <c r="G26" s="37"/>
      <c r="H26" s="36">
        <v>1</v>
      </c>
    </row>
    <row r="27" spans="1:8" ht="16.5">
      <c r="A27" s="28" t="s">
        <v>132</v>
      </c>
      <c r="B27" s="29" t="s">
        <v>96</v>
      </c>
      <c r="C27" s="36">
        <v>60.9</v>
      </c>
      <c r="D27" s="37" t="s">
        <v>93</v>
      </c>
      <c r="E27" s="38">
        <v>2</v>
      </c>
      <c r="F27" s="37" t="s">
        <v>94</v>
      </c>
      <c r="G27" s="37"/>
      <c r="H27" s="36">
        <v>1</v>
      </c>
    </row>
    <row r="28" spans="1:8" ht="16.5">
      <c r="A28" s="28" t="s">
        <v>133</v>
      </c>
      <c r="B28" s="29" t="s">
        <v>41</v>
      </c>
      <c r="C28" s="36">
        <v>31</v>
      </c>
      <c r="D28" s="37" t="s">
        <v>93</v>
      </c>
      <c r="E28" s="38">
        <v>1</v>
      </c>
      <c r="F28" s="37" t="s">
        <v>94</v>
      </c>
      <c r="G28" s="37"/>
      <c r="H28" s="36">
        <v>1</v>
      </c>
    </row>
    <row r="29" spans="1:8" ht="16.5">
      <c r="A29" s="28" t="s">
        <v>134</v>
      </c>
      <c r="B29" s="29" t="s">
        <v>100</v>
      </c>
      <c r="C29" s="36">
        <v>22</v>
      </c>
      <c r="D29" s="37" t="s">
        <v>93</v>
      </c>
      <c r="E29" s="38">
        <v>1</v>
      </c>
      <c r="F29" s="37" t="s">
        <v>94</v>
      </c>
      <c r="G29" s="37"/>
      <c r="H29" s="36">
        <v>1</v>
      </c>
    </row>
    <row r="30" spans="1:9" ht="16.5">
      <c r="A30" s="25" t="s">
        <v>44</v>
      </c>
      <c r="B30" s="33"/>
      <c r="C30" s="26">
        <f>SUM(C31:C33)</f>
        <v>103.69999999999999</v>
      </c>
      <c r="D30" s="34"/>
      <c r="E30" s="34"/>
      <c r="F30" s="34"/>
      <c r="G30" s="34"/>
      <c r="H30" s="26">
        <f>SUM(H31:H33)</f>
        <v>6</v>
      </c>
      <c r="I30" s="23">
        <v>6</v>
      </c>
    </row>
    <row r="31" spans="1:8" ht="16.5">
      <c r="A31" s="28" t="s">
        <v>135</v>
      </c>
      <c r="B31" s="29" t="s">
        <v>92</v>
      </c>
      <c r="C31" s="36">
        <v>25.6</v>
      </c>
      <c r="D31" s="37" t="s">
        <v>93</v>
      </c>
      <c r="E31" s="38">
        <v>1</v>
      </c>
      <c r="F31" s="37" t="s">
        <v>94</v>
      </c>
      <c r="G31" s="37"/>
      <c r="H31" s="36">
        <v>2</v>
      </c>
    </row>
    <row r="32" spans="1:8" ht="16.5">
      <c r="A32" s="28" t="s">
        <v>136</v>
      </c>
      <c r="B32" s="29" t="s">
        <v>96</v>
      </c>
      <c r="C32" s="36">
        <v>25.6</v>
      </c>
      <c r="D32" s="37" t="s">
        <v>93</v>
      </c>
      <c r="E32" s="38">
        <v>1</v>
      </c>
      <c r="F32" s="37" t="s">
        <v>94</v>
      </c>
      <c r="G32" s="37"/>
      <c r="H32" s="36">
        <v>2</v>
      </c>
    </row>
    <row r="33" spans="1:8" ht="16.5">
      <c r="A33" s="28" t="s">
        <v>137</v>
      </c>
      <c r="B33" s="29" t="s">
        <v>138</v>
      </c>
      <c r="C33" s="36">
        <v>52.5</v>
      </c>
      <c r="D33" s="37" t="s">
        <v>93</v>
      </c>
      <c r="E33" s="38">
        <v>2</v>
      </c>
      <c r="F33" s="37" t="s">
        <v>94</v>
      </c>
      <c r="G33" s="37"/>
      <c r="H33" s="36">
        <v>2</v>
      </c>
    </row>
    <row r="34" spans="1:9" ht="16.5">
      <c r="A34" s="25" t="s">
        <v>46</v>
      </c>
      <c r="B34" s="33"/>
      <c r="C34" s="26">
        <f>SUM(C35:C42)</f>
        <v>280.6</v>
      </c>
      <c r="D34" s="27"/>
      <c r="E34" s="27"/>
      <c r="F34" s="27"/>
      <c r="G34" s="27"/>
      <c r="H34" s="26">
        <f>SUM(H35:H42)</f>
        <v>19</v>
      </c>
      <c r="I34" s="23">
        <v>19</v>
      </c>
    </row>
    <row r="35" spans="1:8" ht="16.5">
      <c r="A35" s="28" t="s">
        <v>139</v>
      </c>
      <c r="B35" s="29" t="s">
        <v>92</v>
      </c>
      <c r="C35" s="36">
        <v>34.7</v>
      </c>
      <c r="D35" s="37" t="s">
        <v>93</v>
      </c>
      <c r="E35" s="38">
        <v>2</v>
      </c>
      <c r="F35" s="37" t="s">
        <v>94</v>
      </c>
      <c r="G35" s="37"/>
      <c r="H35" s="36">
        <v>1</v>
      </c>
    </row>
    <row r="36" spans="1:8" ht="16.5">
      <c r="A36" s="28" t="s">
        <v>140</v>
      </c>
      <c r="B36" s="29" t="s">
        <v>96</v>
      </c>
      <c r="C36" s="36">
        <v>34.7</v>
      </c>
      <c r="D36" s="37" t="s">
        <v>93</v>
      </c>
      <c r="E36" s="38">
        <v>2</v>
      </c>
      <c r="F36" s="37" t="s">
        <v>94</v>
      </c>
      <c r="G36" s="37"/>
      <c r="H36" s="36">
        <v>5</v>
      </c>
    </row>
    <row r="37" spans="1:8" ht="16.5">
      <c r="A37" s="28" t="s">
        <v>141</v>
      </c>
      <c r="B37" s="29" t="s">
        <v>41</v>
      </c>
      <c r="C37" s="36">
        <v>34.4</v>
      </c>
      <c r="D37" s="37" t="s">
        <v>93</v>
      </c>
      <c r="E37" s="38">
        <v>2</v>
      </c>
      <c r="F37" s="37" t="s">
        <v>94</v>
      </c>
      <c r="G37" s="37"/>
      <c r="H37" s="36">
        <v>3</v>
      </c>
    </row>
    <row r="38" spans="1:8" ht="16.5">
      <c r="A38" s="28" t="s">
        <v>142</v>
      </c>
      <c r="B38" s="29" t="s">
        <v>100</v>
      </c>
      <c r="C38" s="36">
        <v>35.7</v>
      </c>
      <c r="D38" s="37" t="s">
        <v>93</v>
      </c>
      <c r="E38" s="38">
        <v>2</v>
      </c>
      <c r="F38" s="37" t="s">
        <v>94</v>
      </c>
      <c r="G38" s="37"/>
      <c r="H38" s="36">
        <v>1</v>
      </c>
    </row>
    <row r="39" spans="1:8" ht="16.5">
      <c r="A39" s="28" t="s">
        <v>143</v>
      </c>
      <c r="B39" s="29" t="s">
        <v>102</v>
      </c>
      <c r="C39" s="36">
        <v>35.1</v>
      </c>
      <c r="D39" s="37" t="s">
        <v>93</v>
      </c>
      <c r="E39" s="38">
        <v>2</v>
      </c>
      <c r="F39" s="37" t="s">
        <v>94</v>
      </c>
      <c r="G39" s="37"/>
      <c r="H39" s="36">
        <v>4</v>
      </c>
    </row>
    <row r="40" spans="1:8" ht="16.5">
      <c r="A40" s="28" t="s">
        <v>144</v>
      </c>
      <c r="B40" s="29" t="s">
        <v>104</v>
      </c>
      <c r="C40" s="36">
        <v>35</v>
      </c>
      <c r="D40" s="37" t="s">
        <v>93</v>
      </c>
      <c r="E40" s="38">
        <v>2</v>
      </c>
      <c r="F40" s="37" t="s">
        <v>94</v>
      </c>
      <c r="G40" s="37"/>
      <c r="H40" s="36" t="s">
        <v>38</v>
      </c>
    </row>
    <row r="41" spans="1:8" ht="16.5">
      <c r="A41" s="28" t="s">
        <v>145</v>
      </c>
      <c r="B41" s="29" t="s">
        <v>106</v>
      </c>
      <c r="C41" s="36">
        <v>36</v>
      </c>
      <c r="D41" s="37" t="s">
        <v>93</v>
      </c>
      <c r="E41" s="38">
        <v>2</v>
      </c>
      <c r="F41" s="37" t="s">
        <v>94</v>
      </c>
      <c r="G41" s="37"/>
      <c r="H41" s="36">
        <v>1</v>
      </c>
    </row>
    <row r="42" spans="1:8" ht="16.5">
      <c r="A42" s="28" t="s">
        <v>146</v>
      </c>
      <c r="B42" s="29" t="s">
        <v>108</v>
      </c>
      <c r="C42" s="36">
        <v>35</v>
      </c>
      <c r="D42" s="37" t="s">
        <v>93</v>
      </c>
      <c r="E42" s="38">
        <v>2</v>
      </c>
      <c r="F42" s="37" t="s">
        <v>94</v>
      </c>
      <c r="G42" s="37"/>
      <c r="H42" s="36">
        <v>4</v>
      </c>
    </row>
    <row r="43" spans="1:9" ht="16.5">
      <c r="A43" s="25" t="s">
        <v>48</v>
      </c>
      <c r="B43" s="33"/>
      <c r="C43" s="26">
        <f>SUM(C44:C51)</f>
        <v>276.30000000000007</v>
      </c>
      <c r="D43" s="27"/>
      <c r="E43" s="27"/>
      <c r="F43" s="27"/>
      <c r="G43" s="27"/>
      <c r="H43" s="26">
        <f>SUM(H44:H51)</f>
        <v>10</v>
      </c>
      <c r="I43" s="23">
        <v>10</v>
      </c>
    </row>
    <row r="44" spans="1:8" ht="16.5">
      <c r="A44" s="28" t="s">
        <v>147</v>
      </c>
      <c r="B44" s="29" t="s">
        <v>92</v>
      </c>
      <c r="C44" s="36">
        <v>13.6</v>
      </c>
      <c r="D44" s="37" t="s">
        <v>93</v>
      </c>
      <c r="E44" s="38">
        <v>1</v>
      </c>
      <c r="F44" s="37" t="s">
        <v>94</v>
      </c>
      <c r="G44" s="37"/>
      <c r="H44" s="36" t="s">
        <v>38</v>
      </c>
    </row>
    <row r="45" spans="1:8" ht="16.5">
      <c r="A45" s="28" t="s">
        <v>148</v>
      </c>
      <c r="B45" s="29" t="s">
        <v>96</v>
      </c>
      <c r="C45" s="39">
        <v>59</v>
      </c>
      <c r="D45" s="40" t="s">
        <v>93</v>
      </c>
      <c r="E45" s="38">
        <v>2</v>
      </c>
      <c r="F45" s="37" t="s">
        <v>94</v>
      </c>
      <c r="G45" s="37"/>
      <c r="H45" s="36">
        <v>1</v>
      </c>
    </row>
    <row r="46" spans="1:11" ht="16.5">
      <c r="A46" s="28" t="s">
        <v>149</v>
      </c>
      <c r="B46" s="29" t="s">
        <v>41</v>
      </c>
      <c r="C46" s="39">
        <v>58.7</v>
      </c>
      <c r="D46" s="40" t="s">
        <v>93</v>
      </c>
      <c r="E46" s="38">
        <v>2</v>
      </c>
      <c r="F46" s="37" t="s">
        <v>94</v>
      </c>
      <c r="G46" s="37"/>
      <c r="H46" s="36">
        <v>1</v>
      </c>
      <c r="K46" s="23">
        <f>C45+C46+C48+C49</f>
        <v>193.6</v>
      </c>
    </row>
    <row r="47" spans="1:8" ht="16.5">
      <c r="A47" s="28" t="s">
        <v>150</v>
      </c>
      <c r="B47" s="29" t="s">
        <v>100</v>
      </c>
      <c r="C47" s="39">
        <v>14.2</v>
      </c>
      <c r="D47" s="40" t="s">
        <v>97</v>
      </c>
      <c r="E47" s="38">
        <v>1</v>
      </c>
      <c r="F47" s="37" t="s">
        <v>94</v>
      </c>
      <c r="G47" s="37"/>
      <c r="H47" s="36">
        <v>0</v>
      </c>
    </row>
    <row r="48" spans="1:8" ht="16.5">
      <c r="A48" s="28" t="s">
        <v>151</v>
      </c>
      <c r="B48" s="29" t="s">
        <v>102</v>
      </c>
      <c r="C48" s="39">
        <v>33.9</v>
      </c>
      <c r="D48" s="40" t="s">
        <v>93</v>
      </c>
      <c r="E48" s="38">
        <v>2</v>
      </c>
      <c r="F48" s="37" t="s">
        <v>94</v>
      </c>
      <c r="G48" s="37"/>
      <c r="H48" s="36">
        <v>3</v>
      </c>
    </row>
    <row r="49" spans="1:8" ht="16.5">
      <c r="A49" s="28" t="s">
        <v>152</v>
      </c>
      <c r="B49" s="29" t="s">
        <v>104</v>
      </c>
      <c r="C49" s="39">
        <v>42</v>
      </c>
      <c r="D49" s="40" t="s">
        <v>93</v>
      </c>
      <c r="E49" s="38">
        <v>2</v>
      </c>
      <c r="F49" s="37" t="s">
        <v>94</v>
      </c>
      <c r="G49" s="37"/>
      <c r="H49" s="36">
        <v>4</v>
      </c>
    </row>
    <row r="50" spans="1:8" ht="16.5">
      <c r="A50" s="28" t="s">
        <v>153</v>
      </c>
      <c r="B50" s="29" t="s">
        <v>106</v>
      </c>
      <c r="C50" s="39">
        <v>29.3</v>
      </c>
      <c r="D50" s="40" t="s">
        <v>97</v>
      </c>
      <c r="E50" s="38">
        <v>1</v>
      </c>
      <c r="F50" s="37" t="s">
        <v>94</v>
      </c>
      <c r="G50" s="37"/>
      <c r="H50" s="36">
        <v>0</v>
      </c>
    </row>
    <row r="51" spans="1:8" ht="16.5">
      <c r="A51" s="28" t="s">
        <v>154</v>
      </c>
      <c r="B51" s="29" t="s">
        <v>108</v>
      </c>
      <c r="C51" s="36">
        <v>25.6</v>
      </c>
      <c r="D51" s="37" t="s">
        <v>93</v>
      </c>
      <c r="E51" s="38">
        <v>1</v>
      </c>
      <c r="F51" s="37" t="s">
        <v>94</v>
      </c>
      <c r="G51" s="37"/>
      <c r="H51" s="36">
        <v>1</v>
      </c>
    </row>
    <row r="52" spans="1:9" ht="16.5">
      <c r="A52" s="25" t="s">
        <v>51</v>
      </c>
      <c r="B52" s="33"/>
      <c r="C52" s="26">
        <f>SUM(C53:C60)</f>
        <v>338.9</v>
      </c>
      <c r="D52" s="27"/>
      <c r="E52" s="27"/>
      <c r="F52" s="27"/>
      <c r="G52" s="27"/>
      <c r="H52" s="26">
        <f>SUM(H53:H60)</f>
        <v>17</v>
      </c>
      <c r="I52" s="23">
        <v>17</v>
      </c>
    </row>
    <row r="53" spans="1:8" ht="16.5">
      <c r="A53" s="28" t="s">
        <v>155</v>
      </c>
      <c r="B53" s="29" t="s">
        <v>92</v>
      </c>
      <c r="C53" s="36">
        <v>39.3</v>
      </c>
      <c r="D53" s="37" t="s">
        <v>93</v>
      </c>
      <c r="E53" s="38">
        <v>2</v>
      </c>
      <c r="F53" s="37" t="s">
        <v>94</v>
      </c>
      <c r="G53" s="37"/>
      <c r="H53" s="36">
        <v>1</v>
      </c>
    </row>
    <row r="54" spans="1:8" ht="16.5">
      <c r="A54" s="28" t="s">
        <v>156</v>
      </c>
      <c r="B54" s="29" t="s">
        <v>96</v>
      </c>
      <c r="C54" s="36">
        <v>51</v>
      </c>
      <c r="D54" s="37" t="s">
        <v>93</v>
      </c>
      <c r="E54" s="38">
        <v>3</v>
      </c>
      <c r="F54" s="37" t="s">
        <v>94</v>
      </c>
      <c r="G54" s="37"/>
      <c r="H54" s="36">
        <v>1</v>
      </c>
    </row>
    <row r="55" spans="1:8" ht="16.5">
      <c r="A55" s="28" t="s">
        <v>157</v>
      </c>
      <c r="B55" s="29" t="s">
        <v>41</v>
      </c>
      <c r="C55" s="36">
        <v>40.4</v>
      </c>
      <c r="D55" s="37" t="s">
        <v>93</v>
      </c>
      <c r="E55" s="38">
        <v>2</v>
      </c>
      <c r="F55" s="37" t="s">
        <v>94</v>
      </c>
      <c r="G55" s="37"/>
      <c r="H55" s="36">
        <v>3</v>
      </c>
    </row>
    <row r="56" spans="1:8" ht="16.5">
      <c r="A56" s="28" t="s">
        <v>158</v>
      </c>
      <c r="B56" s="29" t="s">
        <v>100</v>
      </c>
      <c r="C56" s="36">
        <v>38.8</v>
      </c>
      <c r="D56" s="37" t="s">
        <v>93</v>
      </c>
      <c r="E56" s="38">
        <v>2</v>
      </c>
      <c r="F56" s="37" t="s">
        <v>94</v>
      </c>
      <c r="G56" s="37"/>
      <c r="H56" s="36">
        <v>4</v>
      </c>
    </row>
    <row r="57" spans="1:8" ht="16.5">
      <c r="A57" s="28" t="s">
        <v>159</v>
      </c>
      <c r="B57" s="29" t="s">
        <v>102</v>
      </c>
      <c r="C57" s="36">
        <v>39.7</v>
      </c>
      <c r="D57" s="37" t="s">
        <v>93</v>
      </c>
      <c r="E57" s="38">
        <v>2</v>
      </c>
      <c r="F57" s="37" t="s">
        <v>94</v>
      </c>
      <c r="G57" s="37"/>
      <c r="H57" s="36">
        <v>3</v>
      </c>
    </row>
    <row r="58" spans="1:8" ht="16.5">
      <c r="A58" s="28" t="s">
        <v>160</v>
      </c>
      <c r="B58" s="29" t="s">
        <v>104</v>
      </c>
      <c r="C58" s="36">
        <v>49.8</v>
      </c>
      <c r="D58" s="37" t="s">
        <v>93</v>
      </c>
      <c r="E58" s="38">
        <v>3</v>
      </c>
      <c r="F58" s="37" t="s">
        <v>94</v>
      </c>
      <c r="G58" s="37"/>
      <c r="H58" s="36">
        <v>1</v>
      </c>
    </row>
    <row r="59" spans="1:8" ht="16.5">
      <c r="A59" s="28" t="s">
        <v>161</v>
      </c>
      <c r="B59" s="29" t="s">
        <v>106</v>
      </c>
      <c r="C59" s="36">
        <v>40.4</v>
      </c>
      <c r="D59" s="37" t="s">
        <v>93</v>
      </c>
      <c r="E59" s="38">
        <v>2</v>
      </c>
      <c r="F59" s="37" t="s">
        <v>94</v>
      </c>
      <c r="G59" s="37"/>
      <c r="H59" s="36">
        <v>3</v>
      </c>
    </row>
    <row r="60" spans="1:8" ht="16.5">
      <c r="A60" s="28" t="s">
        <v>162</v>
      </c>
      <c r="B60" s="29" t="s">
        <v>108</v>
      </c>
      <c r="C60" s="36">
        <v>39.5</v>
      </c>
      <c r="D60" s="37" t="s">
        <v>97</v>
      </c>
      <c r="E60" s="38">
        <v>2</v>
      </c>
      <c r="F60" s="37" t="s">
        <v>94</v>
      </c>
      <c r="G60" s="37"/>
      <c r="H60" s="36">
        <v>1</v>
      </c>
    </row>
    <row r="61" spans="1:9" ht="16.5">
      <c r="A61" s="25" t="s">
        <v>53</v>
      </c>
      <c r="B61" s="33"/>
      <c r="C61" s="26">
        <f>SUM(C62:C69)</f>
        <v>219.10000000000002</v>
      </c>
      <c r="D61" s="27"/>
      <c r="E61" s="27"/>
      <c r="F61" s="27"/>
      <c r="G61" s="27"/>
      <c r="H61" s="26">
        <f>SUM(H62:H69)</f>
        <v>12</v>
      </c>
      <c r="I61" s="23">
        <v>12</v>
      </c>
    </row>
    <row r="62" spans="1:8" ht="16.5">
      <c r="A62" s="28" t="s">
        <v>163</v>
      </c>
      <c r="B62" s="29" t="s">
        <v>92</v>
      </c>
      <c r="C62" s="36">
        <v>22.9</v>
      </c>
      <c r="D62" s="37" t="s">
        <v>93</v>
      </c>
      <c r="E62" s="38">
        <v>1</v>
      </c>
      <c r="F62" s="37" t="s">
        <v>94</v>
      </c>
      <c r="G62" s="37"/>
      <c r="H62" s="36">
        <v>3</v>
      </c>
    </row>
    <row r="63" spans="1:8" ht="16.5">
      <c r="A63" s="28" t="s">
        <v>164</v>
      </c>
      <c r="B63" s="29" t="s">
        <v>96</v>
      </c>
      <c r="C63" s="36">
        <v>28.6</v>
      </c>
      <c r="D63" s="37" t="s">
        <v>93</v>
      </c>
      <c r="E63" s="38">
        <v>1</v>
      </c>
      <c r="F63" s="37" t="s">
        <v>94</v>
      </c>
      <c r="G63" s="37"/>
      <c r="H63" s="36">
        <v>1</v>
      </c>
    </row>
    <row r="64" spans="1:8" ht="16.5">
      <c r="A64" s="28" t="s">
        <v>165</v>
      </c>
      <c r="B64" s="29" t="s">
        <v>41</v>
      </c>
      <c r="C64" s="36">
        <v>32.1</v>
      </c>
      <c r="D64" s="37" t="s">
        <v>93</v>
      </c>
      <c r="E64" s="38">
        <v>1</v>
      </c>
      <c r="F64" s="37" t="s">
        <v>94</v>
      </c>
      <c r="G64" s="37"/>
      <c r="H64" s="36">
        <v>1</v>
      </c>
    </row>
    <row r="65" spans="1:8" ht="16.5">
      <c r="A65" s="28" t="s">
        <v>166</v>
      </c>
      <c r="B65" s="29" t="s">
        <v>100</v>
      </c>
      <c r="C65" s="36">
        <v>22.9</v>
      </c>
      <c r="D65" s="37" t="s">
        <v>93</v>
      </c>
      <c r="E65" s="38">
        <v>1</v>
      </c>
      <c r="F65" s="37" t="s">
        <v>94</v>
      </c>
      <c r="G65" s="37"/>
      <c r="H65" s="36">
        <v>1</v>
      </c>
    </row>
    <row r="66" spans="1:8" ht="16.5">
      <c r="A66" s="28" t="s">
        <v>167</v>
      </c>
      <c r="B66" s="29" t="s">
        <v>102</v>
      </c>
      <c r="C66" s="36">
        <v>28.3</v>
      </c>
      <c r="D66" s="37" t="s">
        <v>97</v>
      </c>
      <c r="E66" s="38">
        <v>1</v>
      </c>
      <c r="F66" s="37" t="s">
        <v>94</v>
      </c>
      <c r="G66" s="37"/>
      <c r="H66" s="36">
        <v>1</v>
      </c>
    </row>
    <row r="67" spans="1:8" ht="16.5">
      <c r="A67" s="28" t="s">
        <v>168</v>
      </c>
      <c r="B67" s="29" t="s">
        <v>104</v>
      </c>
      <c r="C67" s="36">
        <v>32.6</v>
      </c>
      <c r="D67" s="37" t="s">
        <v>93</v>
      </c>
      <c r="E67" s="38">
        <v>1</v>
      </c>
      <c r="F67" s="37" t="s">
        <v>94</v>
      </c>
      <c r="G67" s="37"/>
      <c r="H67" s="36">
        <v>1</v>
      </c>
    </row>
    <row r="68" spans="1:8" ht="16.5">
      <c r="A68" s="28" t="s">
        <v>169</v>
      </c>
      <c r="B68" s="29" t="s">
        <v>106</v>
      </c>
      <c r="C68" s="36">
        <v>23.9</v>
      </c>
      <c r="D68" s="37" t="s">
        <v>93</v>
      </c>
      <c r="E68" s="38">
        <v>1</v>
      </c>
      <c r="F68" s="37" t="s">
        <v>94</v>
      </c>
      <c r="G68" s="37"/>
      <c r="H68" s="36">
        <v>1</v>
      </c>
    </row>
    <row r="69" spans="1:9" ht="16.5">
      <c r="A69" s="28" t="s">
        <v>170</v>
      </c>
      <c r="B69" s="29" t="s">
        <v>108</v>
      </c>
      <c r="C69" s="36">
        <v>27.8</v>
      </c>
      <c r="D69" s="37" t="s">
        <v>93</v>
      </c>
      <c r="E69" s="38">
        <v>1</v>
      </c>
      <c r="F69" s="37" t="s">
        <v>94</v>
      </c>
      <c r="G69" s="37"/>
      <c r="H69" s="36">
        <v>3</v>
      </c>
      <c r="I69" s="23">
        <v>7</v>
      </c>
    </row>
    <row r="70" spans="1:11" ht="16.5">
      <c r="A70" s="25" t="s">
        <v>55</v>
      </c>
      <c r="B70" s="33"/>
      <c r="C70" s="26">
        <f>SUM(C71:C77)</f>
        <v>244.7</v>
      </c>
      <c r="D70" s="27"/>
      <c r="E70" s="27"/>
      <c r="F70" s="27"/>
      <c r="G70" s="27"/>
      <c r="H70" s="26">
        <f>SUM(H71:H77)</f>
        <v>7</v>
      </c>
      <c r="I70" s="23" t="s">
        <v>41</v>
      </c>
      <c r="J70" s="23">
        <v>47.6</v>
      </c>
      <c r="K70" s="23" t="s">
        <v>171</v>
      </c>
    </row>
    <row r="71" spans="1:8" ht="16.5">
      <c r="A71" s="28" t="s">
        <v>172</v>
      </c>
      <c r="B71" s="29" t="s">
        <v>92</v>
      </c>
      <c r="C71" s="36">
        <v>37.3</v>
      </c>
      <c r="D71" s="37" t="s">
        <v>93</v>
      </c>
      <c r="E71" s="38">
        <v>2</v>
      </c>
      <c r="F71" s="37" t="s">
        <v>94</v>
      </c>
      <c r="G71" s="37"/>
      <c r="H71" s="36">
        <v>1</v>
      </c>
    </row>
    <row r="72" spans="1:8" ht="16.5">
      <c r="A72" s="28" t="s">
        <v>173</v>
      </c>
      <c r="B72" s="29" t="s">
        <v>96</v>
      </c>
      <c r="C72" s="36">
        <v>38.3</v>
      </c>
      <c r="D72" s="37" t="s">
        <v>97</v>
      </c>
      <c r="E72" s="38">
        <v>2</v>
      </c>
      <c r="F72" s="37" t="s">
        <v>94</v>
      </c>
      <c r="G72" s="37"/>
      <c r="H72" s="36">
        <v>2</v>
      </c>
    </row>
    <row r="73" spans="1:8" ht="16.5">
      <c r="A73" s="28" t="s">
        <v>174</v>
      </c>
      <c r="B73" s="29" t="s">
        <v>41</v>
      </c>
      <c r="C73" s="36">
        <v>47.6</v>
      </c>
      <c r="D73" s="37" t="s">
        <v>97</v>
      </c>
      <c r="E73" s="38">
        <v>2</v>
      </c>
      <c r="F73" s="37" t="s">
        <v>171</v>
      </c>
      <c r="G73" s="37"/>
      <c r="H73" s="36">
        <v>0</v>
      </c>
    </row>
    <row r="74" spans="1:8" ht="16.5">
      <c r="A74" s="28" t="s">
        <v>175</v>
      </c>
      <c r="B74" s="29" t="s">
        <v>100</v>
      </c>
      <c r="C74" s="36">
        <v>23.9</v>
      </c>
      <c r="D74" s="37" t="s">
        <v>97</v>
      </c>
      <c r="E74" s="38">
        <v>1</v>
      </c>
      <c r="F74" s="37" t="s">
        <v>94</v>
      </c>
      <c r="G74" s="37"/>
      <c r="H74" s="36">
        <v>1</v>
      </c>
    </row>
    <row r="75" spans="1:8" ht="16.5">
      <c r="A75" s="28" t="s">
        <v>176</v>
      </c>
      <c r="B75" s="29" t="s">
        <v>102</v>
      </c>
      <c r="C75" s="36">
        <v>34.5</v>
      </c>
      <c r="D75" s="37" t="s">
        <v>97</v>
      </c>
      <c r="E75" s="38">
        <v>2</v>
      </c>
      <c r="F75" s="37" t="s">
        <v>94</v>
      </c>
      <c r="G75" s="37"/>
      <c r="H75" s="36">
        <v>1</v>
      </c>
    </row>
    <row r="76" spans="1:8" ht="16.5">
      <c r="A76" s="28" t="s">
        <v>177</v>
      </c>
      <c r="B76" s="29" t="s">
        <v>104</v>
      </c>
      <c r="C76" s="36">
        <v>24.6</v>
      </c>
      <c r="D76" s="37" t="s">
        <v>97</v>
      </c>
      <c r="E76" s="38">
        <v>1</v>
      </c>
      <c r="F76" s="37" t="s">
        <v>94</v>
      </c>
      <c r="G76" s="37"/>
      <c r="H76" s="36">
        <v>1</v>
      </c>
    </row>
    <row r="77" spans="1:8" ht="16.5">
      <c r="A77" s="28" t="s">
        <v>178</v>
      </c>
      <c r="B77" s="29" t="s">
        <v>106</v>
      </c>
      <c r="C77" s="36">
        <v>38.5</v>
      </c>
      <c r="D77" s="37" t="s">
        <v>93</v>
      </c>
      <c r="E77" s="38">
        <v>3</v>
      </c>
      <c r="F77" s="37" t="s">
        <v>94</v>
      </c>
      <c r="G77" s="37"/>
      <c r="H77" s="36">
        <v>1</v>
      </c>
    </row>
    <row r="78" spans="1:9" ht="16.5">
      <c r="A78" s="25" t="s">
        <v>57</v>
      </c>
      <c r="B78" s="33"/>
      <c r="C78" s="26">
        <f>SUM(C79:C88)</f>
        <v>397.1</v>
      </c>
      <c r="D78" s="27"/>
      <c r="E78" s="27"/>
      <c r="F78" s="27"/>
      <c r="G78" s="27"/>
      <c r="H78" s="26">
        <f>SUM(H79:H88)</f>
        <v>16</v>
      </c>
      <c r="I78" s="23">
        <v>16</v>
      </c>
    </row>
    <row r="79" spans="1:8" ht="16.5">
      <c r="A79" s="28" t="s">
        <v>179</v>
      </c>
      <c r="B79" s="29" t="s">
        <v>92</v>
      </c>
      <c r="C79" s="36">
        <v>45.5</v>
      </c>
      <c r="D79" s="37" t="s">
        <v>97</v>
      </c>
      <c r="E79" s="38">
        <v>2</v>
      </c>
      <c r="F79" s="37" t="s">
        <v>94</v>
      </c>
      <c r="G79" s="37"/>
      <c r="H79" s="36">
        <v>5</v>
      </c>
    </row>
    <row r="80" spans="1:8" ht="16.5">
      <c r="A80" s="28" t="s">
        <v>180</v>
      </c>
      <c r="B80" s="29" t="s">
        <v>96</v>
      </c>
      <c r="C80" s="36">
        <v>27.5</v>
      </c>
      <c r="D80" s="37" t="s">
        <v>93</v>
      </c>
      <c r="E80" s="38">
        <v>1</v>
      </c>
      <c r="F80" s="37" t="s">
        <v>94</v>
      </c>
      <c r="G80" s="37"/>
      <c r="H80" s="36">
        <v>2</v>
      </c>
    </row>
    <row r="81" spans="1:8" ht="16.5">
      <c r="A81" s="28" t="s">
        <v>181</v>
      </c>
      <c r="B81" s="29" t="s">
        <v>41</v>
      </c>
      <c r="C81" s="36">
        <v>31.4</v>
      </c>
      <c r="D81" s="37" t="s">
        <v>93</v>
      </c>
      <c r="E81" s="38">
        <v>1</v>
      </c>
      <c r="F81" s="37" t="s">
        <v>94</v>
      </c>
      <c r="G81" s="37"/>
      <c r="H81" s="36">
        <v>3</v>
      </c>
    </row>
    <row r="82" spans="1:8" ht="16.5">
      <c r="A82" s="28" t="s">
        <v>182</v>
      </c>
      <c r="B82" s="29" t="s">
        <v>100</v>
      </c>
      <c r="C82" s="36">
        <v>47.6</v>
      </c>
      <c r="D82" s="37" t="s">
        <v>93</v>
      </c>
      <c r="E82" s="38">
        <v>2</v>
      </c>
      <c r="F82" s="37" t="s">
        <v>94</v>
      </c>
      <c r="G82" s="37"/>
      <c r="H82" s="36">
        <v>1</v>
      </c>
    </row>
    <row r="83" spans="1:8" ht="16.5">
      <c r="A83" s="28" t="s">
        <v>183</v>
      </c>
      <c r="B83" s="29" t="s">
        <v>102</v>
      </c>
      <c r="C83" s="36">
        <v>46.4</v>
      </c>
      <c r="D83" s="37" t="s">
        <v>97</v>
      </c>
      <c r="E83" s="38">
        <v>2</v>
      </c>
      <c r="F83" s="37" t="s">
        <v>94</v>
      </c>
      <c r="G83" s="37"/>
      <c r="H83" s="36">
        <v>1</v>
      </c>
    </row>
    <row r="84" spans="1:8" ht="16.5">
      <c r="A84" s="28" t="s">
        <v>184</v>
      </c>
      <c r="B84" s="29" t="s">
        <v>104</v>
      </c>
      <c r="C84" s="36">
        <v>46</v>
      </c>
      <c r="D84" s="37" t="s">
        <v>97</v>
      </c>
      <c r="E84" s="38">
        <v>2</v>
      </c>
      <c r="F84" s="37" t="s">
        <v>94</v>
      </c>
      <c r="G84" s="37"/>
      <c r="H84" s="36">
        <v>1</v>
      </c>
    </row>
    <row r="85" spans="1:8" ht="16.5">
      <c r="A85" s="28" t="s">
        <v>185</v>
      </c>
      <c r="B85" s="29" t="s">
        <v>106</v>
      </c>
      <c r="C85" s="36">
        <v>29</v>
      </c>
      <c r="D85" s="37" t="s">
        <v>93</v>
      </c>
      <c r="E85" s="38">
        <v>1</v>
      </c>
      <c r="F85" s="37" t="s">
        <v>94</v>
      </c>
      <c r="G85" s="37"/>
      <c r="H85" s="36" t="s">
        <v>38</v>
      </c>
    </row>
    <row r="86" spans="1:9" ht="16.5">
      <c r="A86" s="28" t="s">
        <v>186</v>
      </c>
      <c r="B86" s="29" t="s">
        <v>108</v>
      </c>
      <c r="C86" s="36">
        <v>28.3</v>
      </c>
      <c r="D86" s="37" t="s">
        <v>93</v>
      </c>
      <c r="E86" s="38">
        <v>1</v>
      </c>
      <c r="F86" s="37" t="s">
        <v>94</v>
      </c>
      <c r="G86" s="37"/>
      <c r="H86" s="36">
        <v>1</v>
      </c>
      <c r="I86" s="23">
        <v>22</v>
      </c>
    </row>
    <row r="87" spans="1:8" ht="16.5">
      <c r="A87" s="28" t="s">
        <v>187</v>
      </c>
      <c r="B87" s="29" t="s">
        <v>110</v>
      </c>
      <c r="C87" s="36">
        <v>49</v>
      </c>
      <c r="D87" s="37" t="s">
        <v>93</v>
      </c>
      <c r="E87" s="38">
        <v>2</v>
      </c>
      <c r="F87" s="37" t="s">
        <v>94</v>
      </c>
      <c r="G87" s="37"/>
      <c r="H87" s="36">
        <v>1</v>
      </c>
    </row>
    <row r="88" spans="1:8" ht="16.5">
      <c r="A88" s="28" t="s">
        <v>188</v>
      </c>
      <c r="B88" s="29" t="s">
        <v>112</v>
      </c>
      <c r="C88" s="36">
        <v>46.4</v>
      </c>
      <c r="D88" s="37" t="s">
        <v>97</v>
      </c>
      <c r="E88" s="38">
        <v>2</v>
      </c>
      <c r="F88" s="37" t="s">
        <v>94</v>
      </c>
      <c r="G88" s="37"/>
      <c r="H88" s="36">
        <v>1</v>
      </c>
    </row>
    <row r="89" spans="1:11" ht="16.5">
      <c r="A89" s="25" t="s">
        <v>59</v>
      </c>
      <c r="B89" s="33"/>
      <c r="C89" s="26">
        <f>SUM(C90:C97)</f>
        <v>439.70000000000005</v>
      </c>
      <c r="D89" s="27"/>
      <c r="E89" s="27"/>
      <c r="F89" s="27"/>
      <c r="G89" s="27"/>
      <c r="H89" s="26">
        <f>SUM(H90:H97)</f>
        <v>22</v>
      </c>
      <c r="I89" s="23" t="s">
        <v>61</v>
      </c>
      <c r="J89" s="23">
        <f>54.7+57.6</f>
        <v>112.30000000000001</v>
      </c>
      <c r="K89" s="23" t="s">
        <v>189</v>
      </c>
    </row>
    <row r="90" spans="1:8" ht="16.5">
      <c r="A90" s="28" t="s">
        <v>190</v>
      </c>
      <c r="B90" s="29" t="s">
        <v>92</v>
      </c>
      <c r="C90" s="36">
        <v>53.3</v>
      </c>
      <c r="D90" s="37" t="s">
        <v>93</v>
      </c>
      <c r="E90" s="38">
        <v>2</v>
      </c>
      <c r="F90" s="37" t="s">
        <v>94</v>
      </c>
      <c r="G90" s="37"/>
      <c r="H90" s="36">
        <v>1</v>
      </c>
    </row>
    <row r="91" spans="1:10" ht="16.5">
      <c r="A91" s="28" t="s">
        <v>191</v>
      </c>
      <c r="B91" s="29" t="s">
        <v>96</v>
      </c>
      <c r="C91" s="36">
        <v>53.2</v>
      </c>
      <c r="D91" s="37" t="s">
        <v>97</v>
      </c>
      <c r="E91" s="38">
        <v>3</v>
      </c>
      <c r="F91" s="37" t="s">
        <v>94</v>
      </c>
      <c r="G91" s="37"/>
      <c r="H91" s="36">
        <v>5</v>
      </c>
      <c r="J91" s="23">
        <f>C89-J89</f>
        <v>327.40000000000003</v>
      </c>
    </row>
    <row r="92" spans="1:8" ht="16.5">
      <c r="A92" s="28" t="s">
        <v>192</v>
      </c>
      <c r="B92" s="29" t="s">
        <v>41</v>
      </c>
      <c r="C92" s="36">
        <v>54.4</v>
      </c>
      <c r="D92" s="37" t="s">
        <v>93</v>
      </c>
      <c r="E92" s="38">
        <v>2</v>
      </c>
      <c r="F92" s="37" t="s">
        <v>94</v>
      </c>
      <c r="G92" s="37"/>
      <c r="H92" s="36">
        <v>2</v>
      </c>
    </row>
    <row r="93" spans="1:8" ht="16.5">
      <c r="A93" s="28" t="s">
        <v>193</v>
      </c>
      <c r="B93" s="29" t="s">
        <v>100</v>
      </c>
      <c r="C93" s="36">
        <v>54.6</v>
      </c>
      <c r="D93" s="37" t="s">
        <v>93</v>
      </c>
      <c r="E93" s="38">
        <v>3</v>
      </c>
      <c r="F93" s="37" t="s">
        <v>94</v>
      </c>
      <c r="G93" s="37"/>
      <c r="H93" s="36">
        <v>2</v>
      </c>
    </row>
    <row r="94" spans="1:8" ht="16.5">
      <c r="A94" s="28" t="s">
        <v>194</v>
      </c>
      <c r="B94" s="29" t="s">
        <v>102</v>
      </c>
      <c r="C94" s="36">
        <v>57.6</v>
      </c>
      <c r="D94" s="37" t="s">
        <v>97</v>
      </c>
      <c r="E94" s="38">
        <v>3</v>
      </c>
      <c r="F94" s="37" t="s">
        <v>94</v>
      </c>
      <c r="G94" s="37"/>
      <c r="H94" s="36">
        <v>6</v>
      </c>
    </row>
    <row r="95" spans="1:8" ht="16.5">
      <c r="A95" s="28" t="s">
        <v>195</v>
      </c>
      <c r="B95" s="29" t="s">
        <v>104</v>
      </c>
      <c r="C95" s="36">
        <v>54.7</v>
      </c>
      <c r="D95" s="37" t="s">
        <v>97</v>
      </c>
      <c r="E95" s="38">
        <v>2</v>
      </c>
      <c r="F95" s="37" t="s">
        <v>171</v>
      </c>
      <c r="G95" s="37"/>
      <c r="H95" s="36">
        <v>0</v>
      </c>
    </row>
    <row r="96" spans="1:8" ht="16.5">
      <c r="A96" s="28" t="s">
        <v>196</v>
      </c>
      <c r="B96" s="29" t="s">
        <v>106</v>
      </c>
      <c r="C96" s="36">
        <v>57.6</v>
      </c>
      <c r="D96" s="37" t="s">
        <v>97</v>
      </c>
      <c r="E96" s="38">
        <v>3</v>
      </c>
      <c r="F96" s="37" t="s">
        <v>171</v>
      </c>
      <c r="G96" s="37"/>
      <c r="H96" s="36">
        <v>0</v>
      </c>
    </row>
    <row r="97" spans="1:9" ht="16.5">
      <c r="A97" s="28" t="s">
        <v>197</v>
      </c>
      <c r="B97" s="29" t="s">
        <v>108</v>
      </c>
      <c r="C97" s="36">
        <v>54.3</v>
      </c>
      <c r="D97" s="37" t="s">
        <v>93</v>
      </c>
      <c r="E97" s="38">
        <v>2</v>
      </c>
      <c r="F97" s="37" t="s">
        <v>94</v>
      </c>
      <c r="G97" s="37"/>
      <c r="H97" s="36">
        <v>6</v>
      </c>
      <c r="I97" s="23">
        <v>15</v>
      </c>
    </row>
    <row r="98" spans="1:8" ht="16.5">
      <c r="A98" s="25" t="s">
        <v>62</v>
      </c>
      <c r="B98" s="33"/>
      <c r="C98" s="26">
        <f>SUM(C99:C106)</f>
        <v>321.69999999999993</v>
      </c>
      <c r="D98" s="27"/>
      <c r="E98" s="27"/>
      <c r="F98" s="27"/>
      <c r="G98" s="27"/>
      <c r="H98" s="26">
        <f>SUM(H99:H106)</f>
        <v>15</v>
      </c>
    </row>
    <row r="99" spans="1:8" ht="16.5">
      <c r="A99" s="28" t="s">
        <v>198</v>
      </c>
      <c r="B99" s="29" t="s">
        <v>92</v>
      </c>
      <c r="C99" s="36">
        <v>38.4</v>
      </c>
      <c r="D99" s="37" t="s">
        <v>93</v>
      </c>
      <c r="E99" s="38">
        <v>2</v>
      </c>
      <c r="F99" s="37" t="s">
        <v>94</v>
      </c>
      <c r="G99" s="37"/>
      <c r="H99" s="36" t="s">
        <v>38</v>
      </c>
    </row>
    <row r="100" spans="1:8" ht="16.5">
      <c r="A100" s="28" t="s">
        <v>199</v>
      </c>
      <c r="B100" s="29" t="s">
        <v>96</v>
      </c>
      <c r="C100" s="36">
        <v>39</v>
      </c>
      <c r="D100" s="37" t="s">
        <v>93</v>
      </c>
      <c r="E100" s="38">
        <v>2</v>
      </c>
      <c r="F100" s="37" t="s">
        <v>94</v>
      </c>
      <c r="G100" s="37"/>
      <c r="H100" s="36">
        <v>2</v>
      </c>
    </row>
    <row r="101" spans="1:8" ht="16.5">
      <c r="A101" s="28" t="s">
        <v>200</v>
      </c>
      <c r="B101" s="29" t="s">
        <v>41</v>
      </c>
      <c r="C101" s="36">
        <v>47.3</v>
      </c>
      <c r="D101" s="37" t="s">
        <v>97</v>
      </c>
      <c r="E101" s="38">
        <v>3</v>
      </c>
      <c r="F101" s="37" t="s">
        <v>94</v>
      </c>
      <c r="G101" s="37"/>
      <c r="H101" s="36">
        <v>1</v>
      </c>
    </row>
    <row r="102" spans="1:8" ht="16.5">
      <c r="A102" s="28" t="s">
        <v>201</v>
      </c>
      <c r="B102" s="29" t="s">
        <v>100</v>
      </c>
      <c r="C102" s="36">
        <v>36.7</v>
      </c>
      <c r="D102" s="37" t="s">
        <v>97</v>
      </c>
      <c r="E102" s="38">
        <v>2</v>
      </c>
      <c r="F102" s="37" t="s">
        <v>94</v>
      </c>
      <c r="G102" s="37"/>
      <c r="H102" s="36">
        <v>1</v>
      </c>
    </row>
    <row r="103" spans="1:8" ht="16.5">
      <c r="A103" s="28" t="s">
        <v>202</v>
      </c>
      <c r="B103" s="29" t="s">
        <v>102</v>
      </c>
      <c r="C103" s="36">
        <v>38.4</v>
      </c>
      <c r="D103" s="37" t="s">
        <v>97</v>
      </c>
      <c r="E103" s="38">
        <v>2</v>
      </c>
      <c r="F103" s="37" t="s">
        <v>94</v>
      </c>
      <c r="G103" s="37"/>
      <c r="H103" s="36">
        <v>1</v>
      </c>
    </row>
    <row r="104" spans="1:8" ht="16.5">
      <c r="A104" s="28" t="s">
        <v>203</v>
      </c>
      <c r="B104" s="29" t="s">
        <v>104</v>
      </c>
      <c r="C104" s="36">
        <v>39.3</v>
      </c>
      <c r="D104" s="37" t="s">
        <v>93</v>
      </c>
      <c r="E104" s="38">
        <v>2</v>
      </c>
      <c r="F104" s="37" t="s">
        <v>94</v>
      </c>
      <c r="G104" s="37"/>
      <c r="H104" s="36">
        <v>3</v>
      </c>
    </row>
    <row r="105" spans="1:8" ht="16.5">
      <c r="A105" s="28" t="s">
        <v>204</v>
      </c>
      <c r="B105" s="29" t="s">
        <v>106</v>
      </c>
      <c r="C105" s="36">
        <v>46.1</v>
      </c>
      <c r="D105" s="37" t="s">
        <v>93</v>
      </c>
      <c r="E105" s="38">
        <v>3</v>
      </c>
      <c r="F105" s="37" t="s">
        <v>94</v>
      </c>
      <c r="G105" s="37"/>
      <c r="H105" s="36">
        <v>4</v>
      </c>
    </row>
    <row r="106" spans="1:8" ht="16.5">
      <c r="A106" s="28" t="s">
        <v>205</v>
      </c>
      <c r="B106" s="29" t="s">
        <v>108</v>
      </c>
      <c r="C106" s="36">
        <v>36.5</v>
      </c>
      <c r="D106" s="37" t="s">
        <v>97</v>
      </c>
      <c r="E106" s="38">
        <v>2</v>
      </c>
      <c r="F106" s="37" t="s">
        <v>94</v>
      </c>
      <c r="G106" s="37"/>
      <c r="H106" s="36">
        <v>3</v>
      </c>
    </row>
    <row r="107" spans="1:8" ht="16.5">
      <c r="A107" s="25" t="s">
        <v>64</v>
      </c>
      <c r="B107" s="33"/>
      <c r="C107" s="26">
        <f>SUM(C108:C116)</f>
        <v>294.99999999999994</v>
      </c>
      <c r="D107" s="27"/>
      <c r="E107" s="27"/>
      <c r="F107" s="27"/>
      <c r="G107" s="27"/>
      <c r="H107" s="26">
        <f>SUM(H108:H116)</f>
        <v>27</v>
      </c>
    </row>
    <row r="108" spans="1:8" ht="16.5">
      <c r="A108" s="28" t="s">
        <v>206</v>
      </c>
      <c r="B108" s="29" t="s">
        <v>92</v>
      </c>
      <c r="C108" s="36">
        <v>34.4</v>
      </c>
      <c r="D108" s="37" t="s">
        <v>97</v>
      </c>
      <c r="E108" s="38">
        <v>2</v>
      </c>
      <c r="F108" s="37" t="s">
        <v>94</v>
      </c>
      <c r="G108" s="37"/>
      <c r="H108" s="36">
        <v>3</v>
      </c>
    </row>
    <row r="109" spans="1:8" ht="16.5">
      <c r="A109" s="28" t="s">
        <v>207</v>
      </c>
      <c r="B109" s="29" t="s">
        <v>96</v>
      </c>
      <c r="C109" s="36">
        <v>34.1</v>
      </c>
      <c r="D109" s="37" t="s">
        <v>93</v>
      </c>
      <c r="E109" s="38">
        <v>2</v>
      </c>
      <c r="F109" s="37" t="s">
        <v>94</v>
      </c>
      <c r="G109" s="37"/>
      <c r="H109" s="36">
        <v>4</v>
      </c>
    </row>
    <row r="110" spans="1:8" ht="16.5">
      <c r="A110" s="28" t="s">
        <v>208</v>
      </c>
      <c r="B110" s="29" t="s">
        <v>41</v>
      </c>
      <c r="C110" s="36">
        <v>45.5</v>
      </c>
      <c r="D110" s="37" t="s">
        <v>97</v>
      </c>
      <c r="E110" s="38">
        <v>3</v>
      </c>
      <c r="F110" s="37" t="s">
        <v>94</v>
      </c>
      <c r="G110" s="37"/>
      <c r="H110" s="36">
        <v>3</v>
      </c>
    </row>
    <row r="111" spans="1:8" ht="16.5">
      <c r="A111" s="28" t="s">
        <v>209</v>
      </c>
      <c r="B111" s="29" t="s">
        <v>100</v>
      </c>
      <c r="C111" s="36">
        <v>34.1</v>
      </c>
      <c r="D111" s="37" t="s">
        <v>93</v>
      </c>
      <c r="E111" s="38">
        <v>2</v>
      </c>
      <c r="F111" s="37" t="s">
        <v>94</v>
      </c>
      <c r="G111" s="37"/>
      <c r="H111" s="36">
        <v>4</v>
      </c>
    </row>
    <row r="112" spans="1:8" ht="16.5">
      <c r="A112" s="28" t="s">
        <v>210</v>
      </c>
      <c r="B112" s="29" t="s">
        <v>104</v>
      </c>
      <c r="C112" s="36">
        <v>34.1</v>
      </c>
      <c r="D112" s="37" t="s">
        <v>93</v>
      </c>
      <c r="E112" s="38">
        <v>2</v>
      </c>
      <c r="F112" s="37" t="s">
        <v>94</v>
      </c>
      <c r="G112" s="37"/>
      <c r="H112" s="36">
        <v>4</v>
      </c>
    </row>
    <row r="113" spans="1:8" ht="16.5">
      <c r="A113" s="28" t="s">
        <v>211</v>
      </c>
      <c r="B113" s="29" t="s">
        <v>106</v>
      </c>
      <c r="C113" s="36">
        <v>34.4</v>
      </c>
      <c r="D113" s="37" t="s">
        <v>97</v>
      </c>
      <c r="E113" s="38">
        <v>2</v>
      </c>
      <c r="F113" s="37" t="s">
        <v>94</v>
      </c>
      <c r="G113" s="37"/>
      <c r="H113" s="36">
        <v>1</v>
      </c>
    </row>
    <row r="114" spans="1:8" ht="16.5">
      <c r="A114" s="28" t="s">
        <v>212</v>
      </c>
      <c r="B114" s="29" t="s">
        <v>108</v>
      </c>
      <c r="C114" s="36">
        <v>34.1</v>
      </c>
      <c r="D114" s="37" t="s">
        <v>93</v>
      </c>
      <c r="E114" s="38">
        <v>2</v>
      </c>
      <c r="F114" s="37" t="s">
        <v>94</v>
      </c>
      <c r="G114" s="37"/>
      <c r="H114" s="36">
        <v>4</v>
      </c>
    </row>
    <row r="115" spans="1:8" ht="16.5">
      <c r="A115" s="28" t="s">
        <v>213</v>
      </c>
      <c r="B115" s="29" t="s">
        <v>110</v>
      </c>
      <c r="C115" s="41">
        <v>34.4</v>
      </c>
      <c r="D115" s="37" t="s">
        <v>93</v>
      </c>
      <c r="E115" s="41">
        <v>2</v>
      </c>
      <c r="F115" s="37" t="s">
        <v>94</v>
      </c>
      <c r="G115" s="37"/>
      <c r="H115" s="41">
        <v>3</v>
      </c>
    </row>
    <row r="116" spans="1:8" ht="16.5">
      <c r="A116" s="28" t="s">
        <v>214</v>
      </c>
      <c r="B116" s="29" t="s">
        <v>112</v>
      </c>
      <c r="C116" s="41">
        <v>9.9</v>
      </c>
      <c r="D116" s="37" t="s">
        <v>97</v>
      </c>
      <c r="E116" s="41">
        <v>1</v>
      </c>
      <c r="F116" s="37" t="s">
        <v>94</v>
      </c>
      <c r="G116" s="37"/>
      <c r="H116" s="41">
        <v>1</v>
      </c>
    </row>
    <row r="117" spans="1:8" ht="16.5">
      <c r="A117" s="25" t="s">
        <v>67</v>
      </c>
      <c r="B117" s="33"/>
      <c r="C117" s="26">
        <f>SUM(C118:C126)</f>
        <v>427.1</v>
      </c>
      <c r="D117" s="27"/>
      <c r="E117" s="27"/>
      <c r="F117" s="27"/>
      <c r="G117" s="27"/>
      <c r="H117" s="26">
        <f>SUM(H118:H126)</f>
        <v>20</v>
      </c>
    </row>
    <row r="118" spans="1:8" ht="16.5">
      <c r="A118" s="28" t="s">
        <v>215</v>
      </c>
      <c r="B118" s="29" t="s">
        <v>92</v>
      </c>
      <c r="C118" s="36">
        <v>48.5</v>
      </c>
      <c r="D118" s="37" t="s">
        <v>93</v>
      </c>
      <c r="E118" s="38">
        <v>2</v>
      </c>
      <c r="F118" s="37" t="s">
        <v>94</v>
      </c>
      <c r="G118" s="37"/>
      <c r="H118" s="36">
        <v>4</v>
      </c>
    </row>
    <row r="119" spans="1:8" ht="16.5">
      <c r="A119" s="28" t="s">
        <v>216</v>
      </c>
      <c r="B119" s="29" t="s">
        <v>96</v>
      </c>
      <c r="C119" s="36">
        <v>51.7</v>
      </c>
      <c r="D119" s="37" t="s">
        <v>93</v>
      </c>
      <c r="E119" s="38">
        <v>3</v>
      </c>
      <c r="F119" s="37" t="s">
        <v>94</v>
      </c>
      <c r="G119" s="37"/>
      <c r="H119" s="36">
        <v>3</v>
      </c>
    </row>
    <row r="120" spans="1:8" ht="16.5">
      <c r="A120" s="28" t="s">
        <v>217</v>
      </c>
      <c r="B120" s="29" t="s">
        <v>41</v>
      </c>
      <c r="C120" s="36">
        <v>49.7</v>
      </c>
      <c r="D120" s="37" t="s">
        <v>93</v>
      </c>
      <c r="E120" s="38">
        <v>2</v>
      </c>
      <c r="F120" s="37" t="s">
        <v>94</v>
      </c>
      <c r="G120" s="37"/>
      <c r="H120" s="36">
        <v>1</v>
      </c>
    </row>
    <row r="121" spans="1:8" ht="16.5">
      <c r="A121" s="28" t="s">
        <v>218</v>
      </c>
      <c r="B121" s="29" t="s">
        <v>100</v>
      </c>
      <c r="C121" s="36">
        <v>13.8</v>
      </c>
      <c r="D121" s="37" t="s">
        <v>93</v>
      </c>
      <c r="E121" s="38">
        <v>1</v>
      </c>
      <c r="F121" s="37" t="s">
        <v>94</v>
      </c>
      <c r="G121" s="37"/>
      <c r="H121" s="36">
        <v>1</v>
      </c>
    </row>
    <row r="122" spans="1:8" ht="16.5">
      <c r="A122" s="28" t="s">
        <v>219</v>
      </c>
      <c r="B122" s="29" t="s">
        <v>102</v>
      </c>
      <c r="C122" s="36">
        <v>48.2</v>
      </c>
      <c r="D122" s="37" t="s">
        <v>97</v>
      </c>
      <c r="E122" s="38">
        <v>2</v>
      </c>
      <c r="F122" s="37" t="s">
        <v>94</v>
      </c>
      <c r="G122" s="37"/>
      <c r="H122" s="36">
        <v>1</v>
      </c>
    </row>
    <row r="123" spans="1:8" ht="16.5">
      <c r="A123" s="28" t="s">
        <v>220</v>
      </c>
      <c r="B123" s="29" t="s">
        <v>104</v>
      </c>
      <c r="C123" s="36">
        <v>48.7</v>
      </c>
      <c r="D123" s="37" t="s">
        <v>97</v>
      </c>
      <c r="E123" s="38">
        <v>2</v>
      </c>
      <c r="F123" s="37" t="s">
        <v>94</v>
      </c>
      <c r="G123" s="37"/>
      <c r="H123" s="36">
        <v>1</v>
      </c>
    </row>
    <row r="124" spans="1:8" ht="16.5">
      <c r="A124" s="28" t="s">
        <v>221</v>
      </c>
      <c r="B124" s="29" t="s">
        <v>106</v>
      </c>
      <c r="C124" s="36">
        <v>51.7</v>
      </c>
      <c r="D124" s="37" t="s">
        <v>93</v>
      </c>
      <c r="E124" s="38">
        <v>3</v>
      </c>
      <c r="F124" s="37" t="s">
        <v>94</v>
      </c>
      <c r="G124" s="37"/>
      <c r="H124" s="36">
        <v>3</v>
      </c>
    </row>
    <row r="125" spans="1:8" ht="16.5">
      <c r="A125" s="28" t="s">
        <v>222</v>
      </c>
      <c r="B125" s="29" t="s">
        <v>110</v>
      </c>
      <c r="C125" s="41">
        <v>65.4</v>
      </c>
      <c r="D125" s="37" t="s">
        <v>93</v>
      </c>
      <c r="E125" s="41">
        <v>3</v>
      </c>
      <c r="F125" s="37" t="s">
        <v>94</v>
      </c>
      <c r="G125" s="37"/>
      <c r="H125" s="41">
        <v>5</v>
      </c>
    </row>
    <row r="126" spans="1:8" ht="16.5">
      <c r="A126" s="28" t="s">
        <v>223</v>
      </c>
      <c r="B126" s="29" t="s">
        <v>112</v>
      </c>
      <c r="C126" s="41">
        <v>49.4</v>
      </c>
      <c r="D126" s="37" t="s">
        <v>93</v>
      </c>
      <c r="E126" s="41">
        <v>3</v>
      </c>
      <c r="F126" s="37" t="s">
        <v>94</v>
      </c>
      <c r="G126" s="37"/>
      <c r="H126" s="41">
        <v>1</v>
      </c>
    </row>
    <row r="127" spans="1:8" ht="16.5">
      <c r="A127" s="25" t="s">
        <v>70</v>
      </c>
      <c r="B127" s="33"/>
      <c r="C127" s="26">
        <f>SUM(C128:C143)</f>
        <v>504.49999999999994</v>
      </c>
      <c r="D127" s="27"/>
      <c r="E127" s="27"/>
      <c r="F127" s="27"/>
      <c r="G127" s="27"/>
      <c r="H127" s="26">
        <f>SUM(H128:H143)</f>
        <v>26</v>
      </c>
    </row>
    <row r="128" spans="1:8" ht="16.5">
      <c r="A128" s="28" t="s">
        <v>224</v>
      </c>
      <c r="B128" s="29" t="s">
        <v>92</v>
      </c>
      <c r="C128" s="36">
        <v>25.7</v>
      </c>
      <c r="D128" s="37" t="s">
        <v>93</v>
      </c>
      <c r="E128" s="38">
        <v>1</v>
      </c>
      <c r="F128" s="37" t="s">
        <v>94</v>
      </c>
      <c r="G128" s="37"/>
      <c r="H128" s="36">
        <v>3</v>
      </c>
    </row>
    <row r="129" spans="1:8" ht="16.5">
      <c r="A129" s="28" t="s">
        <v>225</v>
      </c>
      <c r="B129" s="29" t="s">
        <v>96</v>
      </c>
      <c r="C129" s="36">
        <v>35.4</v>
      </c>
      <c r="D129" s="37" t="s">
        <v>93</v>
      </c>
      <c r="E129" s="38">
        <v>2</v>
      </c>
      <c r="F129" s="37" t="s">
        <v>94</v>
      </c>
      <c r="G129" s="37"/>
      <c r="H129" s="36">
        <v>1</v>
      </c>
    </row>
    <row r="130" spans="1:8" ht="16.5">
      <c r="A130" s="28" t="s">
        <v>226</v>
      </c>
      <c r="B130" s="29" t="s">
        <v>41</v>
      </c>
      <c r="C130" s="36">
        <v>27.6</v>
      </c>
      <c r="D130" s="37" t="s">
        <v>97</v>
      </c>
      <c r="E130" s="38">
        <v>1</v>
      </c>
      <c r="F130" s="37" t="s">
        <v>94</v>
      </c>
      <c r="G130" s="37"/>
      <c r="H130" s="36">
        <v>1</v>
      </c>
    </row>
    <row r="131" spans="1:8" ht="16.5">
      <c r="A131" s="28" t="s">
        <v>227</v>
      </c>
      <c r="B131" s="29" t="s">
        <v>100</v>
      </c>
      <c r="C131" s="36">
        <v>35.7</v>
      </c>
      <c r="D131" s="37" t="s">
        <v>93</v>
      </c>
      <c r="E131" s="38">
        <v>2</v>
      </c>
      <c r="F131" s="37" t="s">
        <v>94</v>
      </c>
      <c r="G131" s="37"/>
      <c r="H131" s="36">
        <v>1</v>
      </c>
    </row>
    <row r="132" spans="1:8" ht="16.5">
      <c r="A132" s="28" t="s">
        <v>228</v>
      </c>
      <c r="B132" s="29" t="s">
        <v>102</v>
      </c>
      <c r="C132" s="36">
        <v>27</v>
      </c>
      <c r="D132" s="37" t="s">
        <v>97</v>
      </c>
      <c r="E132" s="38">
        <v>1</v>
      </c>
      <c r="F132" s="37" t="s">
        <v>94</v>
      </c>
      <c r="G132" s="37"/>
      <c r="H132" s="36">
        <v>1</v>
      </c>
    </row>
    <row r="133" spans="1:8" ht="16.5">
      <c r="A133" s="28" t="s">
        <v>229</v>
      </c>
      <c r="B133" s="29" t="s">
        <v>104</v>
      </c>
      <c r="C133" s="36">
        <v>34.9</v>
      </c>
      <c r="D133" s="37" t="s">
        <v>93</v>
      </c>
      <c r="E133" s="38">
        <v>2</v>
      </c>
      <c r="F133" s="37" t="s">
        <v>94</v>
      </c>
      <c r="G133" s="37"/>
      <c r="H133" s="36">
        <v>3</v>
      </c>
    </row>
    <row r="134" spans="1:8" ht="16.5">
      <c r="A134" s="28" t="s">
        <v>230</v>
      </c>
      <c r="B134" s="29" t="s">
        <v>106</v>
      </c>
      <c r="C134" s="36">
        <v>29</v>
      </c>
      <c r="D134" s="37" t="s">
        <v>93</v>
      </c>
      <c r="E134" s="38">
        <v>1</v>
      </c>
      <c r="F134" s="37" t="s">
        <v>94</v>
      </c>
      <c r="G134" s="37"/>
      <c r="H134" s="36">
        <v>2</v>
      </c>
    </row>
    <row r="135" spans="1:8" ht="16.5">
      <c r="A135" s="28" t="s">
        <v>231</v>
      </c>
      <c r="B135" s="29" t="s">
        <v>108</v>
      </c>
      <c r="C135" s="36">
        <v>36.6</v>
      </c>
      <c r="D135" s="37" t="s">
        <v>97</v>
      </c>
      <c r="E135" s="38">
        <v>2</v>
      </c>
      <c r="F135" s="37" t="s">
        <v>94</v>
      </c>
      <c r="G135" s="37"/>
      <c r="H135" s="36">
        <v>4</v>
      </c>
    </row>
    <row r="136" spans="1:8" ht="16.5">
      <c r="A136" s="28" t="s">
        <v>232</v>
      </c>
      <c r="B136" s="29" t="s">
        <v>110</v>
      </c>
      <c r="C136" s="41">
        <v>25.9</v>
      </c>
      <c r="D136" s="37" t="s">
        <v>93</v>
      </c>
      <c r="E136" s="41">
        <v>1</v>
      </c>
      <c r="F136" s="37" t="s">
        <v>94</v>
      </c>
      <c r="G136" s="37"/>
      <c r="H136" s="36">
        <v>1</v>
      </c>
    </row>
    <row r="137" spans="1:8" ht="16.5">
      <c r="A137" s="28" t="s">
        <v>233</v>
      </c>
      <c r="B137" s="29" t="s">
        <v>112</v>
      </c>
      <c r="C137" s="41">
        <v>38.8</v>
      </c>
      <c r="D137" s="37" t="s">
        <v>93</v>
      </c>
      <c r="E137" s="41">
        <v>2</v>
      </c>
      <c r="F137" s="37" t="s">
        <v>94</v>
      </c>
      <c r="G137" s="37"/>
      <c r="H137" s="36">
        <v>2</v>
      </c>
    </row>
    <row r="138" spans="1:8" ht="16.5">
      <c r="A138" s="28" t="s">
        <v>234</v>
      </c>
      <c r="B138" s="29" t="s">
        <v>114</v>
      </c>
      <c r="C138" s="41">
        <v>34.7</v>
      </c>
      <c r="D138" s="37" t="s">
        <v>93</v>
      </c>
      <c r="E138" s="41">
        <v>2</v>
      </c>
      <c r="F138" s="37" t="s">
        <v>94</v>
      </c>
      <c r="G138" s="37"/>
      <c r="H138" s="36">
        <v>1</v>
      </c>
    </row>
    <row r="139" spans="1:8" ht="16.5">
      <c r="A139" s="28" t="s">
        <v>235</v>
      </c>
      <c r="B139" s="29" t="s">
        <v>116</v>
      </c>
      <c r="C139" s="41">
        <v>25</v>
      </c>
      <c r="D139" s="37" t="s">
        <v>97</v>
      </c>
      <c r="E139" s="41">
        <v>1</v>
      </c>
      <c r="F139" s="37" t="s">
        <v>94</v>
      </c>
      <c r="G139" s="37"/>
      <c r="H139" s="36">
        <v>1</v>
      </c>
    </row>
    <row r="140" spans="1:8" ht="16.5">
      <c r="A140" s="28" t="s">
        <v>236</v>
      </c>
      <c r="B140" s="29" t="s">
        <v>118</v>
      </c>
      <c r="C140" s="41">
        <v>26.4</v>
      </c>
      <c r="D140" s="37" t="s">
        <v>93</v>
      </c>
      <c r="E140" s="41">
        <v>1</v>
      </c>
      <c r="F140" s="37" t="s">
        <v>94</v>
      </c>
      <c r="G140" s="37"/>
      <c r="H140" s="36">
        <v>1</v>
      </c>
    </row>
    <row r="141" spans="1:8" ht="16.5">
      <c r="A141" s="28" t="s">
        <v>237</v>
      </c>
      <c r="B141" s="29" t="s">
        <v>120</v>
      </c>
      <c r="C141" s="41">
        <v>39.9</v>
      </c>
      <c r="D141" s="37" t="s">
        <v>97</v>
      </c>
      <c r="E141" s="41">
        <v>2</v>
      </c>
      <c r="F141" s="37" t="s">
        <v>238</v>
      </c>
      <c r="G141" s="37"/>
      <c r="H141" s="36">
        <v>0</v>
      </c>
    </row>
    <row r="142" spans="1:8" ht="16.5">
      <c r="A142" s="28" t="s">
        <v>239</v>
      </c>
      <c r="B142" s="29" t="s">
        <v>122</v>
      </c>
      <c r="C142" s="41">
        <v>35.6</v>
      </c>
      <c r="D142" s="37" t="s">
        <v>93</v>
      </c>
      <c r="E142" s="41">
        <v>2</v>
      </c>
      <c r="F142" s="37" t="s">
        <v>94</v>
      </c>
      <c r="G142" s="37"/>
      <c r="H142" s="36">
        <v>3</v>
      </c>
    </row>
    <row r="143" spans="1:8" ht="16.5">
      <c r="A143" s="28" t="s">
        <v>240</v>
      </c>
      <c r="B143" s="29" t="s">
        <v>124</v>
      </c>
      <c r="C143" s="41">
        <v>26.3</v>
      </c>
      <c r="D143" s="37" t="s">
        <v>93</v>
      </c>
      <c r="E143" s="41">
        <v>1</v>
      </c>
      <c r="F143" s="37" t="s">
        <v>94</v>
      </c>
      <c r="G143" s="37"/>
      <c r="H143" s="36">
        <v>1</v>
      </c>
    </row>
    <row r="144" spans="1:8" ht="16.5">
      <c r="A144" s="25" t="s">
        <v>74</v>
      </c>
      <c r="B144" s="33"/>
      <c r="C144" s="26">
        <f>SUM(C145:C151)</f>
        <v>170.7</v>
      </c>
      <c r="D144" s="27"/>
      <c r="E144" s="27"/>
      <c r="F144" s="27"/>
      <c r="G144" s="27"/>
      <c r="H144" s="26">
        <f>SUM(H145:H151)</f>
        <v>10</v>
      </c>
    </row>
    <row r="145" spans="1:8" ht="16.5">
      <c r="A145" s="28" t="s">
        <v>241</v>
      </c>
      <c r="B145" s="29" t="s">
        <v>92</v>
      </c>
      <c r="C145" s="36">
        <v>16</v>
      </c>
      <c r="D145" s="37" t="s">
        <v>97</v>
      </c>
      <c r="E145" s="38">
        <v>1</v>
      </c>
      <c r="F145" s="37" t="s">
        <v>94</v>
      </c>
      <c r="G145" s="37"/>
      <c r="H145" s="36">
        <v>1</v>
      </c>
    </row>
    <row r="146" spans="1:8" ht="16.5">
      <c r="A146" s="28" t="s">
        <v>242</v>
      </c>
      <c r="B146" s="29" t="s">
        <v>96</v>
      </c>
      <c r="C146" s="36">
        <v>25.3</v>
      </c>
      <c r="D146" s="37" t="s">
        <v>93</v>
      </c>
      <c r="E146" s="38">
        <v>1</v>
      </c>
      <c r="F146" s="37" t="s">
        <v>94</v>
      </c>
      <c r="G146" s="37"/>
      <c r="H146" s="36">
        <v>1</v>
      </c>
    </row>
    <row r="147" spans="1:8" ht="16.5">
      <c r="A147" s="28" t="s">
        <v>243</v>
      </c>
      <c r="B147" s="29" t="s">
        <v>41</v>
      </c>
      <c r="C147" s="36">
        <v>45.7</v>
      </c>
      <c r="D147" s="37" t="s">
        <v>93</v>
      </c>
      <c r="E147" s="38">
        <v>2</v>
      </c>
      <c r="F147" s="37" t="s">
        <v>94</v>
      </c>
      <c r="G147" s="37"/>
      <c r="H147" s="36">
        <v>4</v>
      </c>
    </row>
    <row r="148" spans="1:8" ht="16.5">
      <c r="A148" s="28" t="s">
        <v>244</v>
      </c>
      <c r="B148" s="29" t="s">
        <v>102</v>
      </c>
      <c r="C148" s="36">
        <v>16.8</v>
      </c>
      <c r="D148" s="37" t="s">
        <v>93</v>
      </c>
      <c r="E148" s="38">
        <v>1</v>
      </c>
      <c r="F148" s="37" t="s">
        <v>94</v>
      </c>
      <c r="G148" s="37"/>
      <c r="H148" s="36">
        <v>1</v>
      </c>
    </row>
    <row r="149" spans="1:8" ht="16.5">
      <c r="A149" s="28" t="s">
        <v>245</v>
      </c>
      <c r="B149" s="29" t="s">
        <v>104</v>
      </c>
      <c r="C149" s="36">
        <v>25</v>
      </c>
      <c r="D149" s="37" t="s">
        <v>93</v>
      </c>
      <c r="E149" s="38">
        <v>1</v>
      </c>
      <c r="F149" s="37" t="s">
        <v>94</v>
      </c>
      <c r="G149" s="37"/>
      <c r="H149" s="36">
        <v>1</v>
      </c>
    </row>
    <row r="150" spans="1:8" ht="16.5">
      <c r="A150" s="28" t="s">
        <v>246</v>
      </c>
      <c r="B150" s="29" t="s">
        <v>106</v>
      </c>
      <c r="C150" s="36">
        <v>25.2</v>
      </c>
      <c r="D150" s="37" t="s">
        <v>93</v>
      </c>
      <c r="E150" s="38">
        <v>1</v>
      </c>
      <c r="F150" s="37" t="s">
        <v>94</v>
      </c>
      <c r="G150" s="37"/>
      <c r="H150" s="36">
        <v>1</v>
      </c>
    </row>
    <row r="151" spans="1:8" ht="16.5">
      <c r="A151" s="28" t="s">
        <v>247</v>
      </c>
      <c r="B151" s="29" t="s">
        <v>108</v>
      </c>
      <c r="C151" s="36">
        <v>16.7</v>
      </c>
      <c r="D151" s="37" t="s">
        <v>93</v>
      </c>
      <c r="E151" s="38">
        <v>1</v>
      </c>
      <c r="F151" s="37" t="s">
        <v>94</v>
      </c>
      <c r="G151" s="37"/>
      <c r="H151" s="36">
        <v>1</v>
      </c>
    </row>
    <row r="152" spans="1:8" ht="16.5">
      <c r="A152" s="25" t="s">
        <v>77</v>
      </c>
      <c r="B152" s="33"/>
      <c r="C152" s="26">
        <f>SUM(C153:C165)</f>
        <v>374.6</v>
      </c>
      <c r="D152" s="27"/>
      <c r="E152" s="27"/>
      <c r="F152" s="27"/>
      <c r="G152" s="27"/>
      <c r="H152" s="26">
        <f>SUM(H153:H162)</f>
        <v>23</v>
      </c>
    </row>
    <row r="153" spans="1:8" ht="16.5">
      <c r="A153" s="28" t="s">
        <v>248</v>
      </c>
      <c r="B153" s="29" t="s">
        <v>92</v>
      </c>
      <c r="C153" s="36">
        <v>43.8</v>
      </c>
      <c r="D153" s="37" t="s">
        <v>93</v>
      </c>
      <c r="E153" s="38">
        <v>2</v>
      </c>
      <c r="F153" s="37" t="s">
        <v>94</v>
      </c>
      <c r="G153" s="37"/>
      <c r="H153" s="36">
        <v>4</v>
      </c>
    </row>
    <row r="154" spans="1:8" ht="16.5">
      <c r="A154" s="28" t="s">
        <v>249</v>
      </c>
      <c r="B154" s="29" t="s">
        <v>96</v>
      </c>
      <c r="C154" s="36">
        <v>44.8</v>
      </c>
      <c r="D154" s="37" t="s">
        <v>97</v>
      </c>
      <c r="E154" s="38">
        <v>2</v>
      </c>
      <c r="F154" s="37" t="s">
        <v>94</v>
      </c>
      <c r="G154" s="37"/>
      <c r="H154" s="36">
        <v>4</v>
      </c>
    </row>
    <row r="155" spans="1:8" ht="16.5">
      <c r="A155" s="28" t="s">
        <v>250</v>
      </c>
      <c r="B155" s="29" t="s">
        <v>41</v>
      </c>
      <c r="C155" s="36">
        <v>26.5</v>
      </c>
      <c r="D155" s="37" t="s">
        <v>93</v>
      </c>
      <c r="E155" s="38">
        <v>1</v>
      </c>
      <c r="F155" s="37" t="s">
        <v>94</v>
      </c>
      <c r="G155" s="37"/>
      <c r="H155" s="36">
        <v>2</v>
      </c>
    </row>
    <row r="156" spans="1:8" ht="16.5">
      <c r="A156" s="28" t="s">
        <v>251</v>
      </c>
      <c r="B156" s="29" t="s">
        <v>100</v>
      </c>
      <c r="C156" s="36">
        <v>26.6</v>
      </c>
      <c r="D156" s="37" t="s">
        <v>93</v>
      </c>
      <c r="E156" s="38">
        <v>1</v>
      </c>
      <c r="F156" s="37" t="s">
        <v>94</v>
      </c>
      <c r="G156" s="37"/>
      <c r="H156" s="36">
        <v>1</v>
      </c>
    </row>
    <row r="157" spans="1:8" ht="16.5">
      <c r="A157" s="28" t="s">
        <v>252</v>
      </c>
      <c r="B157" s="29" t="s">
        <v>102</v>
      </c>
      <c r="C157" s="36">
        <v>44.9</v>
      </c>
      <c r="D157" s="37" t="s">
        <v>93</v>
      </c>
      <c r="E157" s="38">
        <v>2</v>
      </c>
      <c r="F157" s="37" t="s">
        <v>94</v>
      </c>
      <c r="G157" s="37"/>
      <c r="H157" s="36">
        <v>1</v>
      </c>
    </row>
    <row r="158" spans="1:8" ht="16.5">
      <c r="A158" s="28" t="s">
        <v>253</v>
      </c>
      <c r="B158" s="29" t="s">
        <v>104</v>
      </c>
      <c r="C158" s="36">
        <v>46.3</v>
      </c>
      <c r="D158" s="37" t="s">
        <v>93</v>
      </c>
      <c r="E158" s="38">
        <v>2</v>
      </c>
      <c r="F158" s="37" t="s">
        <v>94</v>
      </c>
      <c r="G158" s="37"/>
      <c r="H158" s="36">
        <v>4</v>
      </c>
    </row>
    <row r="159" spans="1:8" ht="16.5">
      <c r="A159" s="28" t="s">
        <v>254</v>
      </c>
      <c r="B159" s="29" t="s">
        <v>106</v>
      </c>
      <c r="C159" s="36">
        <v>44.8</v>
      </c>
      <c r="D159" s="37" t="s">
        <v>93</v>
      </c>
      <c r="E159" s="38">
        <v>2</v>
      </c>
      <c r="F159" s="37" t="s">
        <v>94</v>
      </c>
      <c r="G159" s="37"/>
      <c r="H159" s="36">
        <v>3</v>
      </c>
    </row>
    <row r="160" spans="1:8" ht="16.5">
      <c r="A160" s="28" t="s">
        <v>255</v>
      </c>
      <c r="B160" s="29" t="s">
        <v>108</v>
      </c>
      <c r="C160" s="42">
        <v>27.7</v>
      </c>
      <c r="D160" s="43" t="s">
        <v>93</v>
      </c>
      <c r="E160" s="42">
        <v>1</v>
      </c>
      <c r="F160" s="43" t="s">
        <v>94</v>
      </c>
      <c r="G160" s="37"/>
      <c r="H160" s="36">
        <v>1</v>
      </c>
    </row>
    <row r="161" spans="1:8" ht="16.5">
      <c r="A161" s="28" t="s">
        <v>256</v>
      </c>
      <c r="B161" s="29" t="s">
        <v>110</v>
      </c>
      <c r="C161" s="42">
        <v>27</v>
      </c>
      <c r="D161" s="43" t="s">
        <v>93</v>
      </c>
      <c r="E161" s="42">
        <v>1</v>
      </c>
      <c r="F161" s="43" t="s">
        <v>94</v>
      </c>
      <c r="G161" s="37"/>
      <c r="H161" s="36">
        <v>1</v>
      </c>
    </row>
    <row r="162" spans="1:8" ht="16.5">
      <c r="A162" s="28" t="s">
        <v>257</v>
      </c>
      <c r="B162" s="29" t="s">
        <v>112</v>
      </c>
      <c r="C162" s="42">
        <v>42.2</v>
      </c>
      <c r="D162" s="43" t="s">
        <v>93</v>
      </c>
      <c r="E162" s="42">
        <v>2</v>
      </c>
      <c r="F162" s="43" t="s">
        <v>94</v>
      </c>
      <c r="G162" s="37"/>
      <c r="H162" s="36">
        <v>2</v>
      </c>
    </row>
  </sheetData>
  <sheetProtection selectLockedCells="1" selectUnlockedCells="1"/>
  <printOptions/>
  <pageMargins left="0.39305555555555555" right="0.17569444444444443" top="0.7875" bottom="0.7875" header="0.5118055555555555" footer="0.5118055555555555"/>
  <pageSetup horizontalDpi="300" verticalDpi="300" orientation="portrait" paperSize="9" scale="49"/>
  <rowBreaks count="1" manualBreakCount="1">
    <brk id="76" max="255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view="pageBreakPreview" zoomScale="55" zoomScaleNormal="65" zoomScaleSheetLayoutView="55" workbookViewId="0" topLeftCell="A1">
      <selection activeCell="V7" sqref="V7"/>
    </sheetView>
  </sheetViews>
  <sheetFormatPr defaultColWidth="9.140625" defaultRowHeight="12.75"/>
  <cols>
    <col min="1" max="1" width="39.57421875" style="23" customWidth="1"/>
    <col min="2" max="2" width="8.57421875" style="23" customWidth="1"/>
    <col min="3" max="3" width="11.421875" style="23" customWidth="1"/>
    <col min="4" max="4" width="12.140625" style="23" customWidth="1"/>
    <col min="5" max="5" width="12.28125" style="23" customWidth="1"/>
    <col min="6" max="6" width="13.140625" style="23" customWidth="1"/>
    <col min="7" max="7" width="12.00390625" style="23" customWidth="1"/>
    <col min="8" max="8" width="12.140625" style="23" customWidth="1"/>
    <col min="9" max="10" width="8.421875" style="23" customWidth="1"/>
    <col min="11" max="14" width="9.7109375" style="23" customWidth="1"/>
    <col min="15" max="18" width="9.00390625" style="23" customWidth="1"/>
    <col min="19" max="19" width="17.140625" style="23" customWidth="1"/>
    <col min="20" max="21" width="9.00390625" style="23" customWidth="1"/>
    <col min="22" max="22" width="19.7109375" style="23" customWidth="1"/>
    <col min="23" max="23" width="14.00390625" style="23" customWidth="1"/>
    <col min="24" max="24" width="11.7109375" style="23" customWidth="1"/>
    <col min="25" max="25" width="26.00390625" style="23" customWidth="1"/>
    <col min="26" max="16384" width="11.421875" style="23" customWidth="1"/>
  </cols>
  <sheetData>
    <row r="1" spans="1:22" ht="35.25" customHeight="1">
      <c r="A1" s="44"/>
      <c r="B1" s="45" t="s">
        <v>258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4"/>
      <c r="U1" s="44"/>
      <c r="V1" s="44"/>
    </row>
    <row r="2" spans="1:22" ht="35.25" customHeight="1">
      <c r="A2" s="24" t="s">
        <v>1</v>
      </c>
      <c r="B2" s="24" t="s">
        <v>2</v>
      </c>
      <c r="C2" s="24"/>
      <c r="D2" s="24" t="s">
        <v>4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/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/>
      <c r="R2" s="24"/>
      <c r="S2" s="24" t="s">
        <v>17</v>
      </c>
      <c r="T2" s="24"/>
      <c r="U2" s="24"/>
      <c r="V2" s="24" t="s">
        <v>18</v>
      </c>
    </row>
    <row r="3" spans="1:22" ht="1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 t="s">
        <v>19</v>
      </c>
      <c r="Q3" s="24" t="s">
        <v>20</v>
      </c>
      <c r="R3" s="24"/>
      <c r="S3" s="24" t="s">
        <v>19</v>
      </c>
      <c r="T3" s="24" t="s">
        <v>20</v>
      </c>
      <c r="U3" s="24"/>
      <c r="V3" s="24"/>
    </row>
    <row r="4" spans="1:22" ht="67.5" customHeight="1">
      <c r="A4" s="24"/>
      <c r="B4" s="24" t="s">
        <v>21</v>
      </c>
      <c r="C4" s="24" t="s">
        <v>22</v>
      </c>
      <c r="D4" s="24"/>
      <c r="E4" s="24"/>
      <c r="F4" s="24"/>
      <c r="G4" s="24"/>
      <c r="H4" s="24"/>
      <c r="I4" s="24" t="s">
        <v>23</v>
      </c>
      <c r="J4" s="24" t="s">
        <v>24</v>
      </c>
      <c r="K4" s="24"/>
      <c r="L4" s="24"/>
      <c r="M4" s="24"/>
      <c r="N4" s="24"/>
      <c r="O4" s="24"/>
      <c r="P4" s="24"/>
      <c r="Q4" s="24" t="s">
        <v>25</v>
      </c>
      <c r="R4" s="24" t="s">
        <v>26</v>
      </c>
      <c r="S4" s="24"/>
      <c r="T4" s="24" t="s">
        <v>25</v>
      </c>
      <c r="U4" s="24" t="s">
        <v>26</v>
      </c>
      <c r="V4" s="24" t="s">
        <v>27</v>
      </c>
    </row>
    <row r="5" spans="1:22" ht="18.75">
      <c r="A5" s="24"/>
      <c r="B5" s="24"/>
      <c r="C5" s="24"/>
      <c r="D5" s="24"/>
      <c r="E5" s="24"/>
      <c r="F5" s="24"/>
      <c r="G5" s="24"/>
      <c r="H5" s="24"/>
      <c r="I5" s="24"/>
      <c r="J5" s="24"/>
      <c r="K5" s="24" t="s">
        <v>28</v>
      </c>
      <c r="L5" s="24" t="s">
        <v>28</v>
      </c>
      <c r="M5" s="24" t="s">
        <v>29</v>
      </c>
      <c r="N5" s="24" t="s">
        <v>29</v>
      </c>
      <c r="O5" s="24" t="s">
        <v>29</v>
      </c>
      <c r="P5" s="24" t="s">
        <v>30</v>
      </c>
      <c r="Q5" s="24" t="s">
        <v>30</v>
      </c>
      <c r="R5" s="24" t="s">
        <v>30</v>
      </c>
      <c r="S5" s="24" t="s">
        <v>29</v>
      </c>
      <c r="T5" s="24" t="s">
        <v>29</v>
      </c>
      <c r="U5" s="24" t="s">
        <v>29</v>
      </c>
      <c r="V5" s="24" t="s">
        <v>31</v>
      </c>
    </row>
    <row r="6" spans="1:22" ht="18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/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4">
        <v>16</v>
      </c>
      <c r="R6" s="24">
        <v>17</v>
      </c>
      <c r="S6" s="24">
        <v>18</v>
      </c>
      <c r="T6" s="24">
        <v>19</v>
      </c>
      <c r="U6" s="24">
        <v>20</v>
      </c>
      <c r="V6" s="24">
        <v>21</v>
      </c>
    </row>
    <row r="7" spans="1:22" ht="18.75">
      <c r="A7" s="24" t="s">
        <v>32</v>
      </c>
      <c r="B7" s="24"/>
      <c r="C7" s="24"/>
      <c r="D7" s="24"/>
      <c r="E7" s="24"/>
      <c r="F7" s="24"/>
      <c r="G7" s="24"/>
      <c r="H7" s="24"/>
      <c r="I7" s="24"/>
      <c r="J7" s="24"/>
      <c r="K7" s="24">
        <f>SUM(K8:K19)</f>
        <v>159</v>
      </c>
      <c r="L7" s="24">
        <f>SUM(L8:L19)</f>
        <v>159</v>
      </c>
      <c r="M7" s="24">
        <f>SUM(M8:M19)</f>
        <v>3971.7000000000003</v>
      </c>
      <c r="N7" s="24">
        <f>SUM(N8:N19)</f>
        <v>3591.1</v>
      </c>
      <c r="O7" s="24">
        <f>SUM(O8:O19)</f>
        <v>380.6</v>
      </c>
      <c r="P7" s="24">
        <f>SUM(P8:P19)</f>
        <v>98</v>
      </c>
      <c r="Q7" s="24">
        <f>SUM(Q8:Q19)</f>
        <v>75</v>
      </c>
      <c r="R7" s="24">
        <f>SUM(R8:R19)</f>
        <v>23</v>
      </c>
      <c r="S7" s="24">
        <f>SUM(S8:S19)</f>
        <v>3431.2</v>
      </c>
      <c r="T7" s="24">
        <f>SUM(T8:T19)</f>
        <v>2501.8</v>
      </c>
      <c r="U7" s="24">
        <f>SUM(U8:U19)</f>
        <v>929.4000000000001</v>
      </c>
      <c r="V7" s="46">
        <f>SUM(V8:V19)</f>
        <v>118216574.704</v>
      </c>
    </row>
    <row r="8" spans="1:23" ht="51">
      <c r="A8" s="24" t="s">
        <v>33</v>
      </c>
      <c r="B8" s="24" t="s">
        <v>34</v>
      </c>
      <c r="C8" s="47">
        <v>43034</v>
      </c>
      <c r="D8" s="47">
        <v>45291</v>
      </c>
      <c r="E8" s="47">
        <v>45657</v>
      </c>
      <c r="F8" s="31" t="s">
        <v>36</v>
      </c>
      <c r="G8" s="31" t="s">
        <v>37</v>
      </c>
      <c r="H8" s="31" t="s">
        <v>37</v>
      </c>
      <c r="I8" s="31" t="s">
        <v>38</v>
      </c>
      <c r="J8" s="31"/>
      <c r="K8" s="41">
        <v>26</v>
      </c>
      <c r="L8" s="41">
        <f aca="true" t="shared" si="0" ref="L8:L19">K8</f>
        <v>26</v>
      </c>
      <c r="M8" s="41">
        <v>647.4</v>
      </c>
      <c r="N8" s="48">
        <v>636.9</v>
      </c>
      <c r="O8" s="38">
        <f aca="true" t="shared" si="1" ref="O8:O19">M8-N8</f>
        <v>10.5</v>
      </c>
      <c r="P8" s="41">
        <v>24</v>
      </c>
      <c r="Q8" s="41">
        <f aca="true" t="shared" si="2" ref="Q8:Q19">P8-R8</f>
        <v>23</v>
      </c>
      <c r="R8" s="41">
        <v>1</v>
      </c>
      <c r="S8" s="49">
        <f aca="true" t="shared" si="3" ref="S8:S19">N8-X8</f>
        <v>636.9</v>
      </c>
      <c r="T8" s="49">
        <f aca="true" t="shared" si="4" ref="T8:T19">S8-U8</f>
        <v>581.4</v>
      </c>
      <c r="U8" s="49">
        <v>55.5</v>
      </c>
      <c r="V8" s="50">
        <f aca="true" t="shared" si="5" ref="V8:V19">S8*34453.42</f>
        <v>21943383.198</v>
      </c>
      <c r="W8" s="23">
        <v>25312</v>
      </c>
    </row>
    <row r="9" spans="1:22" ht="51">
      <c r="A9" s="24" t="s">
        <v>39</v>
      </c>
      <c r="B9" s="24" t="s">
        <v>40</v>
      </c>
      <c r="C9" s="47">
        <v>43034</v>
      </c>
      <c r="D9" s="47">
        <v>45291</v>
      </c>
      <c r="E9" s="47">
        <v>45657</v>
      </c>
      <c r="F9" s="31" t="s">
        <v>36</v>
      </c>
      <c r="G9" s="31" t="s">
        <v>37</v>
      </c>
      <c r="H9" s="31" t="s">
        <v>37</v>
      </c>
      <c r="I9" s="31" t="s">
        <v>38</v>
      </c>
      <c r="J9" s="31"/>
      <c r="K9" s="41">
        <v>3</v>
      </c>
      <c r="L9" s="41">
        <f t="shared" si="0"/>
        <v>3</v>
      </c>
      <c r="M9" s="41">
        <v>215.2</v>
      </c>
      <c r="N9" s="48">
        <v>183.2</v>
      </c>
      <c r="O9" s="38">
        <f t="shared" si="1"/>
        <v>32</v>
      </c>
      <c r="P9" s="41">
        <v>4</v>
      </c>
      <c r="Q9" s="41">
        <f t="shared" si="2"/>
        <v>0</v>
      </c>
      <c r="R9" s="41">
        <v>4</v>
      </c>
      <c r="S9" s="49">
        <f t="shared" si="3"/>
        <v>183.2</v>
      </c>
      <c r="T9" s="49">
        <f t="shared" si="4"/>
        <v>0</v>
      </c>
      <c r="U9" s="49">
        <v>183.2</v>
      </c>
      <c r="V9" s="50">
        <f t="shared" si="5"/>
        <v>6311866.543999999</v>
      </c>
    </row>
    <row r="10" spans="1:22" ht="51">
      <c r="A10" s="24" t="s">
        <v>42</v>
      </c>
      <c r="B10" s="24" t="s">
        <v>43</v>
      </c>
      <c r="C10" s="47">
        <v>43034</v>
      </c>
      <c r="D10" s="47">
        <v>45291</v>
      </c>
      <c r="E10" s="47">
        <v>45657</v>
      </c>
      <c r="F10" s="31" t="s">
        <v>36</v>
      </c>
      <c r="G10" s="31" t="s">
        <v>37</v>
      </c>
      <c r="H10" s="31" t="s">
        <v>37</v>
      </c>
      <c r="I10" s="31" t="s">
        <v>38</v>
      </c>
      <c r="J10" s="31"/>
      <c r="K10" s="41">
        <v>3</v>
      </c>
      <c r="L10" s="41">
        <f t="shared" si="0"/>
        <v>3</v>
      </c>
      <c r="M10" s="41">
        <v>144.8</v>
      </c>
      <c r="N10" s="41">
        <v>144.8</v>
      </c>
      <c r="O10" s="38">
        <f t="shared" si="1"/>
        <v>0</v>
      </c>
      <c r="P10" s="41">
        <v>4</v>
      </c>
      <c r="Q10" s="41">
        <f t="shared" si="2"/>
        <v>4</v>
      </c>
      <c r="R10" s="41">
        <v>0</v>
      </c>
      <c r="S10" s="49">
        <f t="shared" si="3"/>
        <v>144.8</v>
      </c>
      <c r="T10" s="49">
        <f t="shared" si="4"/>
        <v>144.8</v>
      </c>
      <c r="U10" s="49"/>
      <c r="V10" s="50">
        <f t="shared" si="5"/>
        <v>4988855.216</v>
      </c>
    </row>
    <row r="11" spans="1:22" ht="51">
      <c r="A11" s="24" t="s">
        <v>44</v>
      </c>
      <c r="B11" s="24" t="s">
        <v>45</v>
      </c>
      <c r="C11" s="47">
        <v>43034</v>
      </c>
      <c r="D11" s="47">
        <v>45291</v>
      </c>
      <c r="E11" s="47">
        <v>45657</v>
      </c>
      <c r="F11" s="31" t="s">
        <v>36</v>
      </c>
      <c r="G11" s="31" t="s">
        <v>37</v>
      </c>
      <c r="H11" s="31" t="s">
        <v>37</v>
      </c>
      <c r="I11" s="31" t="s">
        <v>38</v>
      </c>
      <c r="J11" s="31"/>
      <c r="K11" s="41">
        <v>6</v>
      </c>
      <c r="L11" s="41">
        <f t="shared" si="0"/>
        <v>6</v>
      </c>
      <c r="M11" s="41">
        <v>103.7</v>
      </c>
      <c r="N11" s="41">
        <v>103.7</v>
      </c>
      <c r="O11" s="38">
        <f t="shared" si="1"/>
        <v>0</v>
      </c>
      <c r="P11" s="41">
        <v>4</v>
      </c>
      <c r="Q11" s="41">
        <f t="shared" si="2"/>
        <v>4</v>
      </c>
      <c r="R11" s="41">
        <v>0</v>
      </c>
      <c r="S11" s="49">
        <f t="shared" si="3"/>
        <v>103.7</v>
      </c>
      <c r="T11" s="49">
        <f t="shared" si="4"/>
        <v>103.7</v>
      </c>
      <c r="U11" s="49"/>
      <c r="V11" s="50">
        <f t="shared" si="5"/>
        <v>3572819.654</v>
      </c>
    </row>
    <row r="12" spans="1:22" ht="51">
      <c r="A12" s="24" t="s">
        <v>46</v>
      </c>
      <c r="B12" s="24" t="s">
        <v>47</v>
      </c>
      <c r="C12" s="47">
        <v>43034</v>
      </c>
      <c r="D12" s="47">
        <v>45291</v>
      </c>
      <c r="E12" s="47">
        <v>45657</v>
      </c>
      <c r="F12" s="31" t="s">
        <v>36</v>
      </c>
      <c r="G12" s="31" t="s">
        <v>37</v>
      </c>
      <c r="H12" s="31" t="s">
        <v>37</v>
      </c>
      <c r="I12" s="31" t="s">
        <v>38</v>
      </c>
      <c r="J12" s="31"/>
      <c r="K12" s="41">
        <v>19</v>
      </c>
      <c r="L12" s="41">
        <f t="shared" si="0"/>
        <v>19</v>
      </c>
      <c r="M12" s="41">
        <v>336.8</v>
      </c>
      <c r="N12" s="41">
        <v>280.6</v>
      </c>
      <c r="O12" s="38">
        <f t="shared" si="1"/>
        <v>56.19999999999999</v>
      </c>
      <c r="P12" s="41">
        <v>8</v>
      </c>
      <c r="Q12" s="41">
        <f t="shared" si="2"/>
        <v>8</v>
      </c>
      <c r="R12" s="41">
        <v>0</v>
      </c>
      <c r="S12" s="49">
        <f t="shared" si="3"/>
        <v>280.6</v>
      </c>
      <c r="T12" s="49">
        <f t="shared" si="4"/>
        <v>280.6</v>
      </c>
      <c r="U12" s="49"/>
      <c r="V12" s="50">
        <f t="shared" si="5"/>
        <v>9667629.652</v>
      </c>
    </row>
    <row r="13" spans="1:22" ht="51">
      <c r="A13" s="24" t="s">
        <v>48</v>
      </c>
      <c r="B13" s="24" t="s">
        <v>49</v>
      </c>
      <c r="C13" s="47">
        <v>43034</v>
      </c>
      <c r="D13" s="47">
        <v>45291</v>
      </c>
      <c r="E13" s="47">
        <v>45657</v>
      </c>
      <c r="F13" s="31" t="s">
        <v>36</v>
      </c>
      <c r="G13" s="31" t="s">
        <v>37</v>
      </c>
      <c r="H13" s="31" t="s">
        <v>37</v>
      </c>
      <c r="I13" s="31" t="s">
        <v>38</v>
      </c>
      <c r="J13" s="31"/>
      <c r="K13" s="41">
        <v>13</v>
      </c>
      <c r="L13" s="41">
        <f t="shared" si="0"/>
        <v>13</v>
      </c>
      <c r="M13" s="41">
        <v>350.2</v>
      </c>
      <c r="N13" s="48">
        <v>276.3</v>
      </c>
      <c r="O13" s="38">
        <f t="shared" si="1"/>
        <v>73.89999999999998</v>
      </c>
      <c r="P13" s="41">
        <v>8</v>
      </c>
      <c r="Q13" s="41">
        <f t="shared" si="2"/>
        <v>6</v>
      </c>
      <c r="R13" s="41">
        <v>2</v>
      </c>
      <c r="S13" s="49">
        <f t="shared" si="3"/>
        <v>276.3</v>
      </c>
      <c r="T13" s="49">
        <f t="shared" si="4"/>
        <v>232.8</v>
      </c>
      <c r="U13" s="49">
        <v>43.5</v>
      </c>
      <c r="V13" s="50">
        <f t="shared" si="5"/>
        <v>9519479.946</v>
      </c>
    </row>
    <row r="14" spans="1:22" ht="51">
      <c r="A14" s="24" t="s">
        <v>51</v>
      </c>
      <c r="B14" s="24" t="s">
        <v>52</v>
      </c>
      <c r="C14" s="47">
        <v>43034</v>
      </c>
      <c r="D14" s="47">
        <v>45291</v>
      </c>
      <c r="E14" s="47">
        <v>45657</v>
      </c>
      <c r="F14" s="31" t="s">
        <v>36</v>
      </c>
      <c r="G14" s="31" t="s">
        <v>37</v>
      </c>
      <c r="H14" s="31" t="s">
        <v>37</v>
      </c>
      <c r="I14" s="31" t="s">
        <v>38</v>
      </c>
      <c r="J14" s="31"/>
      <c r="K14" s="41">
        <v>17</v>
      </c>
      <c r="L14" s="41">
        <f t="shared" si="0"/>
        <v>17</v>
      </c>
      <c r="M14" s="41">
        <v>363</v>
      </c>
      <c r="N14" s="41">
        <v>338.9</v>
      </c>
      <c r="O14" s="38">
        <f t="shared" si="1"/>
        <v>24.100000000000023</v>
      </c>
      <c r="P14" s="41">
        <v>8</v>
      </c>
      <c r="Q14" s="41">
        <f t="shared" si="2"/>
        <v>7</v>
      </c>
      <c r="R14" s="41">
        <v>1</v>
      </c>
      <c r="S14" s="49">
        <f t="shared" si="3"/>
        <v>338.9</v>
      </c>
      <c r="T14" s="49">
        <f t="shared" si="4"/>
        <v>299.4</v>
      </c>
      <c r="U14" s="49">
        <v>39.5</v>
      </c>
      <c r="V14" s="50">
        <f t="shared" si="5"/>
        <v>11676264.037999999</v>
      </c>
    </row>
    <row r="15" spans="1:22" ht="51">
      <c r="A15" s="24" t="s">
        <v>53</v>
      </c>
      <c r="B15" s="24" t="s">
        <v>54</v>
      </c>
      <c r="C15" s="47">
        <v>43034</v>
      </c>
      <c r="D15" s="47">
        <v>45291</v>
      </c>
      <c r="E15" s="47">
        <v>45657</v>
      </c>
      <c r="F15" s="31" t="s">
        <v>36</v>
      </c>
      <c r="G15" s="31" t="s">
        <v>37</v>
      </c>
      <c r="H15" s="31" t="s">
        <v>37</v>
      </c>
      <c r="I15" s="31" t="s">
        <v>38</v>
      </c>
      <c r="J15" s="31"/>
      <c r="K15" s="41">
        <v>12</v>
      </c>
      <c r="L15" s="41">
        <f t="shared" si="0"/>
        <v>12</v>
      </c>
      <c r="M15" s="41">
        <v>228.5</v>
      </c>
      <c r="N15" s="48">
        <v>219.1</v>
      </c>
      <c r="O15" s="38">
        <f t="shared" si="1"/>
        <v>9.400000000000006</v>
      </c>
      <c r="P15" s="41">
        <v>8</v>
      </c>
      <c r="Q15" s="41">
        <f t="shared" si="2"/>
        <v>7</v>
      </c>
      <c r="R15" s="41">
        <v>1</v>
      </c>
      <c r="S15" s="49">
        <f t="shared" si="3"/>
        <v>219.1</v>
      </c>
      <c r="T15" s="49">
        <f t="shared" si="4"/>
        <v>190.79999999999998</v>
      </c>
      <c r="U15" s="49">
        <v>28.3</v>
      </c>
      <c r="V15" s="50">
        <f t="shared" si="5"/>
        <v>7548744.322</v>
      </c>
    </row>
    <row r="16" spans="1:25" ht="51">
      <c r="A16" s="24" t="s">
        <v>55</v>
      </c>
      <c r="B16" s="24" t="s">
        <v>56</v>
      </c>
      <c r="C16" s="47">
        <v>43034</v>
      </c>
      <c r="D16" s="47">
        <v>45291</v>
      </c>
      <c r="E16" s="47">
        <v>45657</v>
      </c>
      <c r="F16" s="31" t="s">
        <v>36</v>
      </c>
      <c r="G16" s="31" t="s">
        <v>37</v>
      </c>
      <c r="H16" s="31" t="s">
        <v>37</v>
      </c>
      <c r="I16" s="31" t="s">
        <v>38</v>
      </c>
      <c r="J16" s="31"/>
      <c r="K16" s="41">
        <v>7</v>
      </c>
      <c r="L16" s="41">
        <f t="shared" si="0"/>
        <v>7</v>
      </c>
      <c r="M16" s="41">
        <v>303.6</v>
      </c>
      <c r="N16" s="41">
        <v>244.7</v>
      </c>
      <c r="O16" s="38">
        <f t="shared" si="1"/>
        <v>58.900000000000034</v>
      </c>
      <c r="P16" s="51">
        <v>6</v>
      </c>
      <c r="Q16" s="41">
        <f t="shared" si="2"/>
        <v>2</v>
      </c>
      <c r="R16" s="51">
        <v>4</v>
      </c>
      <c r="S16" s="49">
        <f t="shared" si="3"/>
        <v>197.1</v>
      </c>
      <c r="T16" s="49">
        <f t="shared" si="4"/>
        <v>75.8</v>
      </c>
      <c r="U16" s="52">
        <v>121.3</v>
      </c>
      <c r="V16" s="50">
        <f t="shared" si="5"/>
        <v>6790769.0819999995</v>
      </c>
      <c r="W16" s="23" t="s">
        <v>41</v>
      </c>
      <c r="X16" s="23">
        <v>47.6</v>
      </c>
      <c r="Y16" s="23" t="s">
        <v>171</v>
      </c>
    </row>
    <row r="17" spans="1:22" ht="51">
      <c r="A17" s="24" t="s">
        <v>57</v>
      </c>
      <c r="B17" s="24" t="s">
        <v>58</v>
      </c>
      <c r="C17" s="47">
        <v>43034</v>
      </c>
      <c r="D17" s="47">
        <v>45291</v>
      </c>
      <c r="E17" s="47">
        <v>45657</v>
      </c>
      <c r="F17" s="31" t="s">
        <v>36</v>
      </c>
      <c r="G17" s="31" t="s">
        <v>37</v>
      </c>
      <c r="H17" s="31" t="s">
        <v>37</v>
      </c>
      <c r="I17" s="31" t="s">
        <v>38</v>
      </c>
      <c r="J17" s="31"/>
      <c r="K17" s="41">
        <v>16</v>
      </c>
      <c r="L17" s="41">
        <f t="shared" si="0"/>
        <v>16</v>
      </c>
      <c r="M17" s="41">
        <v>434.7</v>
      </c>
      <c r="N17" s="41">
        <v>397.1</v>
      </c>
      <c r="O17" s="38">
        <f t="shared" si="1"/>
        <v>37.599999999999966</v>
      </c>
      <c r="P17" s="41">
        <v>10</v>
      </c>
      <c r="Q17" s="41">
        <f t="shared" si="2"/>
        <v>6</v>
      </c>
      <c r="R17" s="41">
        <v>4</v>
      </c>
      <c r="S17" s="49">
        <f t="shared" si="3"/>
        <v>397.1</v>
      </c>
      <c r="T17" s="49">
        <f t="shared" si="4"/>
        <v>213.20000000000002</v>
      </c>
      <c r="U17" s="49">
        <v>183.9</v>
      </c>
      <c r="V17" s="50">
        <f t="shared" si="5"/>
        <v>13681453.082</v>
      </c>
    </row>
    <row r="18" spans="1:25" ht="51">
      <c r="A18" s="24" t="s">
        <v>59</v>
      </c>
      <c r="B18" s="24" t="s">
        <v>60</v>
      </c>
      <c r="C18" s="47">
        <v>43034</v>
      </c>
      <c r="D18" s="47">
        <v>45291</v>
      </c>
      <c r="E18" s="47">
        <v>45657</v>
      </c>
      <c r="F18" s="31" t="s">
        <v>36</v>
      </c>
      <c r="G18" s="31" t="s">
        <v>37</v>
      </c>
      <c r="H18" s="31" t="s">
        <v>37</v>
      </c>
      <c r="I18" s="31" t="s">
        <v>38</v>
      </c>
      <c r="J18" s="31"/>
      <c r="K18" s="41">
        <v>22</v>
      </c>
      <c r="L18" s="41">
        <f t="shared" si="0"/>
        <v>22</v>
      </c>
      <c r="M18" s="41">
        <v>498</v>
      </c>
      <c r="N18" s="48">
        <v>444.1</v>
      </c>
      <c r="O18" s="38">
        <f t="shared" si="1"/>
        <v>53.89999999999998</v>
      </c>
      <c r="P18" s="51">
        <v>6</v>
      </c>
      <c r="Q18" s="41">
        <f t="shared" si="2"/>
        <v>4</v>
      </c>
      <c r="R18" s="51">
        <v>2</v>
      </c>
      <c r="S18" s="49">
        <f t="shared" si="3"/>
        <v>331.8</v>
      </c>
      <c r="T18" s="49">
        <f t="shared" si="4"/>
        <v>216.60000000000002</v>
      </c>
      <c r="U18" s="52">
        <v>115.2</v>
      </c>
      <c r="V18" s="50">
        <f t="shared" si="5"/>
        <v>11431644.756</v>
      </c>
      <c r="W18" s="23" t="s">
        <v>61</v>
      </c>
      <c r="X18" s="23">
        <f>54.7+57.6</f>
        <v>112.30000000000001</v>
      </c>
      <c r="Y18" s="23" t="s">
        <v>189</v>
      </c>
    </row>
    <row r="19" spans="1:22" ht="51">
      <c r="A19" s="24" t="s">
        <v>62</v>
      </c>
      <c r="B19" s="24" t="s">
        <v>63</v>
      </c>
      <c r="C19" s="47">
        <v>43034</v>
      </c>
      <c r="D19" s="47">
        <v>45291</v>
      </c>
      <c r="E19" s="47">
        <v>45657</v>
      </c>
      <c r="F19" s="31" t="s">
        <v>36</v>
      </c>
      <c r="G19" s="31" t="s">
        <v>37</v>
      </c>
      <c r="H19" s="31" t="s">
        <v>37</v>
      </c>
      <c r="I19" s="31" t="s">
        <v>38</v>
      </c>
      <c r="J19" s="31"/>
      <c r="K19" s="41">
        <v>15</v>
      </c>
      <c r="L19" s="41">
        <f t="shared" si="0"/>
        <v>15</v>
      </c>
      <c r="M19" s="41">
        <v>345.8</v>
      </c>
      <c r="N19" s="48">
        <v>321.7</v>
      </c>
      <c r="O19" s="38">
        <f t="shared" si="1"/>
        <v>24.100000000000023</v>
      </c>
      <c r="P19" s="41">
        <v>8</v>
      </c>
      <c r="Q19" s="41">
        <f t="shared" si="2"/>
        <v>4</v>
      </c>
      <c r="R19" s="41">
        <v>4</v>
      </c>
      <c r="S19" s="49">
        <f t="shared" si="3"/>
        <v>321.7</v>
      </c>
      <c r="T19" s="49">
        <f t="shared" si="4"/>
        <v>162.7</v>
      </c>
      <c r="U19" s="49">
        <v>159</v>
      </c>
      <c r="V19" s="50">
        <f t="shared" si="5"/>
        <v>11083665.214</v>
      </c>
    </row>
    <row r="20" spans="1:22" ht="16.5">
      <c r="A20" s="53" t="s">
        <v>80</v>
      </c>
      <c r="B20" s="53"/>
      <c r="C20" s="53"/>
      <c r="D20" s="53"/>
      <c r="V20" s="54"/>
    </row>
    <row r="21" spans="1:22" ht="16.5" customHeight="1">
      <c r="A21" s="55" t="s">
        <v>81</v>
      </c>
      <c r="B21" s="55"/>
      <c r="C21" s="55"/>
      <c r="D21" s="55"/>
      <c r="E21" s="55"/>
      <c r="F21" s="56"/>
      <c r="G21" s="56"/>
      <c r="H21" s="56"/>
      <c r="I21" s="56"/>
      <c r="J21" s="56"/>
      <c r="N21" s="23">
        <f>N7-N18-N19</f>
        <v>2825.3</v>
      </c>
      <c r="S21" s="54">
        <f>S7-S18-S19</f>
        <v>2777.7</v>
      </c>
      <c r="T21" s="54"/>
      <c r="U21" s="54"/>
      <c r="V21" s="54"/>
    </row>
    <row r="22" spans="1:19" ht="25.5" customHeight="1">
      <c r="A22" s="55" t="s">
        <v>259</v>
      </c>
      <c r="B22" s="55"/>
      <c r="C22" s="55"/>
      <c r="D22" s="55"/>
      <c r="E22" s="55"/>
      <c r="F22" s="56"/>
      <c r="G22" s="56"/>
      <c r="H22" s="56"/>
      <c r="I22" s="56"/>
      <c r="J22" s="56"/>
      <c r="N22" s="23">
        <f>N18+N19</f>
        <v>765.8</v>
      </c>
      <c r="S22" s="23">
        <f>S18+S19</f>
        <v>653.5</v>
      </c>
    </row>
  </sheetData>
  <sheetProtection selectLockedCells="1" selectUnlockedCells="1"/>
  <mergeCells count="27">
    <mergeCell ref="B1:S1"/>
    <mergeCell ref="A2:A5"/>
    <mergeCell ref="B2:C3"/>
    <mergeCell ref="D2:D5"/>
    <mergeCell ref="E2:E5"/>
    <mergeCell ref="F2:F5"/>
    <mergeCell ref="G2:G5"/>
    <mergeCell ref="H2:H5"/>
    <mergeCell ref="I2:J3"/>
    <mergeCell ref="K2:K4"/>
    <mergeCell ref="L2:L4"/>
    <mergeCell ref="M2:M4"/>
    <mergeCell ref="N2:N4"/>
    <mergeCell ref="O2:O4"/>
    <mergeCell ref="P2:R2"/>
    <mergeCell ref="S2:U2"/>
    <mergeCell ref="V2:V3"/>
    <mergeCell ref="P3:P4"/>
    <mergeCell ref="Q3:R3"/>
    <mergeCell ref="S3:S4"/>
    <mergeCell ref="T3:U3"/>
    <mergeCell ref="B4:B5"/>
    <mergeCell ref="C4:C5"/>
    <mergeCell ref="I4:I5"/>
    <mergeCell ref="J4:J5"/>
    <mergeCell ref="A21:E21"/>
    <mergeCell ref="A22:E22"/>
  </mergeCells>
  <printOptions/>
  <pageMargins left="0.39305555555555555" right="0.17569444444444443" top="0.7875" bottom="0.7875" header="0.5118055555555555" footer="0.5118055555555555"/>
  <pageSetup horizontalDpi="300" verticalDpi="300" orientation="landscape" paperSize="9" scale="52"/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55" zoomScaleNormal="65" zoomScaleSheetLayoutView="55" workbookViewId="0" topLeftCell="A1">
      <selection activeCell="E14" sqref="E14"/>
    </sheetView>
  </sheetViews>
  <sheetFormatPr defaultColWidth="9.140625" defaultRowHeight="12.75"/>
  <cols>
    <col min="1" max="1" width="9.00390625" style="57" customWidth="1"/>
    <col min="2" max="2" width="39.57421875" style="58" customWidth="1"/>
    <col min="3" max="3" width="18.7109375" style="58" customWidth="1"/>
    <col min="4" max="4" width="17.421875" style="58" customWidth="1"/>
    <col min="5" max="5" width="12.8515625" style="58" customWidth="1"/>
    <col min="6" max="6" width="15.140625" style="58" customWidth="1"/>
    <col min="7" max="15" width="14.421875" style="58" customWidth="1"/>
    <col min="16" max="16" width="17.7109375" style="58" customWidth="1"/>
    <col min="17" max="17" width="14.00390625" style="58" customWidth="1"/>
    <col min="18" max="18" width="11.7109375" style="58" customWidth="1"/>
    <col min="19" max="19" width="26.00390625" style="58" customWidth="1"/>
    <col min="20" max="249" width="11.421875" style="58" customWidth="1"/>
    <col min="250" max="16384" width="11.421875" style="57" customWidth="1"/>
  </cols>
  <sheetData>
    <row r="1" spans="2:16" ht="35.25" customHeight="1">
      <c r="B1" s="45"/>
      <c r="C1" s="45"/>
      <c r="D1" s="59" t="s">
        <v>258</v>
      </c>
      <c r="E1" s="59"/>
      <c r="F1" s="59"/>
      <c r="G1" s="59"/>
      <c r="H1" s="59"/>
      <c r="I1" s="59"/>
      <c r="J1" s="59"/>
      <c r="K1" s="59"/>
      <c r="L1" s="59"/>
      <c r="M1" s="45"/>
      <c r="N1" s="45"/>
      <c r="O1" s="45"/>
      <c r="P1" s="45"/>
    </row>
    <row r="2" spans="1:16" ht="59.25" customHeight="1">
      <c r="A2" s="60" t="s">
        <v>260</v>
      </c>
      <c r="B2" s="61" t="s">
        <v>1</v>
      </c>
      <c r="C2" s="61" t="s">
        <v>261</v>
      </c>
      <c r="D2" s="61" t="s">
        <v>9</v>
      </c>
      <c r="E2" s="61" t="s">
        <v>11</v>
      </c>
      <c r="F2" s="61" t="s">
        <v>12</v>
      </c>
      <c r="G2" s="61" t="s">
        <v>13</v>
      </c>
      <c r="H2" s="61" t="s">
        <v>14</v>
      </c>
      <c r="I2" s="61" t="s">
        <v>15</v>
      </c>
      <c r="J2" s="61" t="s">
        <v>262</v>
      </c>
      <c r="K2" s="61"/>
      <c r="L2" s="61"/>
      <c r="M2" s="61" t="s">
        <v>263</v>
      </c>
      <c r="N2" s="61"/>
      <c r="O2" s="61"/>
      <c r="P2" s="61" t="s">
        <v>18</v>
      </c>
    </row>
    <row r="3" spans="1:16" ht="18.75" customHeight="1">
      <c r="A3" s="60"/>
      <c r="B3" s="61"/>
      <c r="C3" s="61"/>
      <c r="D3" s="61"/>
      <c r="E3" s="61"/>
      <c r="F3" s="61"/>
      <c r="G3" s="61"/>
      <c r="H3" s="61"/>
      <c r="I3" s="61"/>
      <c r="J3" s="61" t="s">
        <v>19</v>
      </c>
      <c r="K3" s="61" t="s">
        <v>20</v>
      </c>
      <c r="L3" s="61"/>
      <c r="M3" s="61" t="s">
        <v>19</v>
      </c>
      <c r="N3" s="61" t="s">
        <v>20</v>
      </c>
      <c r="O3" s="61"/>
      <c r="P3" s="61"/>
    </row>
    <row r="4" spans="1:16" ht="67.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 t="s">
        <v>25</v>
      </c>
      <c r="L4" s="61" t="s">
        <v>26</v>
      </c>
      <c r="M4" s="61"/>
      <c r="N4" s="61" t="s">
        <v>25</v>
      </c>
      <c r="O4" s="61" t="s">
        <v>26</v>
      </c>
      <c r="P4" s="61" t="s">
        <v>27</v>
      </c>
    </row>
    <row r="5" spans="1:16" ht="25.5" customHeight="1">
      <c r="A5" s="60"/>
      <c r="B5" s="61"/>
      <c r="C5" s="61"/>
      <c r="D5" s="61"/>
      <c r="E5" s="61" t="s">
        <v>28</v>
      </c>
      <c r="F5" s="61" t="s">
        <v>28</v>
      </c>
      <c r="G5" s="61" t="s">
        <v>29</v>
      </c>
      <c r="H5" s="61" t="s">
        <v>29</v>
      </c>
      <c r="I5" s="61" t="s">
        <v>29</v>
      </c>
      <c r="J5" s="61" t="s">
        <v>30</v>
      </c>
      <c r="K5" s="61" t="s">
        <v>30</v>
      </c>
      <c r="L5" s="61" t="s">
        <v>30</v>
      </c>
      <c r="M5" s="61" t="s">
        <v>29</v>
      </c>
      <c r="N5" s="61" t="s">
        <v>29</v>
      </c>
      <c r="O5" s="61" t="s">
        <v>29</v>
      </c>
      <c r="P5" s="61" t="s">
        <v>31</v>
      </c>
    </row>
    <row r="6" spans="1:16" ht="20.25" customHeight="1">
      <c r="A6" s="62">
        <v>1</v>
      </c>
      <c r="B6" s="61">
        <v>2</v>
      </c>
      <c r="C6" s="61">
        <v>3</v>
      </c>
      <c r="D6" s="62">
        <v>4</v>
      </c>
      <c r="E6" s="61">
        <v>5</v>
      </c>
      <c r="F6" s="61">
        <v>6</v>
      </c>
      <c r="G6" s="62">
        <v>7</v>
      </c>
      <c r="H6" s="61">
        <v>8</v>
      </c>
      <c r="I6" s="61">
        <v>9</v>
      </c>
      <c r="J6" s="62">
        <v>10</v>
      </c>
      <c r="K6" s="61">
        <v>11</v>
      </c>
      <c r="L6" s="61">
        <v>12</v>
      </c>
      <c r="M6" s="62">
        <v>13</v>
      </c>
      <c r="N6" s="61">
        <v>14</v>
      </c>
      <c r="O6" s="61">
        <v>15</v>
      </c>
      <c r="P6" s="62">
        <v>16</v>
      </c>
    </row>
    <row r="7" spans="1:16" ht="42" customHeight="1">
      <c r="A7" s="63"/>
      <c r="B7" s="61" t="s">
        <v>32</v>
      </c>
      <c r="C7" s="61"/>
      <c r="D7" s="61"/>
      <c r="E7" s="61">
        <f>SUM(E8:E24)</f>
        <v>254</v>
      </c>
      <c r="F7" s="61">
        <f>SUM(F8:F24)</f>
        <v>254</v>
      </c>
      <c r="G7" s="61">
        <f>SUM(G8:G24)</f>
        <v>5915.5</v>
      </c>
      <c r="H7" s="61">
        <f>SUM(H8:H24)</f>
        <v>5358.599999999999</v>
      </c>
      <c r="I7" s="61">
        <f>SUM(I8:I24)</f>
        <v>556.9000000000001</v>
      </c>
      <c r="J7" s="61">
        <f>SUM(J8:J24)</f>
        <v>142</v>
      </c>
      <c r="K7" s="61">
        <f>SUM(K8:K24)</f>
        <v>109</v>
      </c>
      <c r="L7" s="61">
        <f>SUM(L8:L24)</f>
        <v>33</v>
      </c>
      <c r="M7" s="61">
        <f>SUM(M8:M24)</f>
        <v>5069.299999999999</v>
      </c>
      <c r="N7" s="61">
        <f>SUM(N8:N24)</f>
        <v>3831.3</v>
      </c>
      <c r="O7" s="61">
        <f>SUM(O8:O24)</f>
        <v>1238.0000000000002</v>
      </c>
      <c r="P7" s="64">
        <f>SUM(P8:P24)</f>
        <v>22811850</v>
      </c>
    </row>
    <row r="8" spans="1:17" s="71" customFormat="1" ht="42" customHeight="1">
      <c r="A8" s="65">
        <v>1</v>
      </c>
      <c r="B8" s="66" t="s">
        <v>33</v>
      </c>
      <c r="C8" s="67" t="s">
        <v>35</v>
      </c>
      <c r="D8" s="68" t="s">
        <v>37</v>
      </c>
      <c r="E8" s="61">
        <v>26</v>
      </c>
      <c r="F8" s="61">
        <f aca="true" t="shared" si="0" ref="F8:F9">E8</f>
        <v>26</v>
      </c>
      <c r="G8" s="61">
        <v>647.4</v>
      </c>
      <c r="H8" s="69">
        <v>636.9</v>
      </c>
      <c r="I8" s="15">
        <f aca="true" t="shared" si="1" ref="I8:I24">G8-H8</f>
        <v>10.5</v>
      </c>
      <c r="J8" s="61">
        <v>24</v>
      </c>
      <c r="K8" s="61">
        <f aca="true" t="shared" si="2" ref="K8:K19">J8-L8</f>
        <v>23</v>
      </c>
      <c r="L8" s="61">
        <v>1</v>
      </c>
      <c r="M8" s="70">
        <f aca="true" t="shared" si="3" ref="M8:M19">H8-R8</f>
        <v>636.9</v>
      </c>
      <c r="N8" s="70">
        <f>M8-O8</f>
        <v>581.4</v>
      </c>
      <c r="O8" s="70">
        <v>55.5</v>
      </c>
      <c r="P8" s="64">
        <f aca="true" t="shared" si="4" ref="P8:P24">M8*4500</f>
        <v>2866050</v>
      </c>
      <c r="Q8" s="71">
        <v>25312</v>
      </c>
    </row>
    <row r="9" spans="1:18" s="71" customFormat="1" ht="42" customHeight="1">
      <c r="A9" s="65">
        <v>2</v>
      </c>
      <c r="B9" s="66" t="s">
        <v>39</v>
      </c>
      <c r="C9" s="67" t="s">
        <v>35</v>
      </c>
      <c r="D9" s="68" t="s">
        <v>37</v>
      </c>
      <c r="E9" s="61">
        <v>3</v>
      </c>
      <c r="F9" s="61">
        <f t="shared" si="0"/>
        <v>3</v>
      </c>
      <c r="G9" s="61">
        <v>215.2</v>
      </c>
      <c r="H9" s="69">
        <v>183.2</v>
      </c>
      <c r="I9" s="15">
        <f t="shared" si="1"/>
        <v>32</v>
      </c>
      <c r="J9" s="61">
        <v>4</v>
      </c>
      <c r="K9" s="61">
        <f t="shared" si="2"/>
        <v>0</v>
      </c>
      <c r="L9" s="61">
        <v>4</v>
      </c>
      <c r="M9" s="70">
        <f t="shared" si="3"/>
        <v>137.2</v>
      </c>
      <c r="N9" s="70">
        <v>0</v>
      </c>
      <c r="O9" s="70">
        <v>137.2</v>
      </c>
      <c r="P9" s="64">
        <f t="shared" si="4"/>
        <v>617400</v>
      </c>
      <c r="Q9" s="71" t="s">
        <v>41</v>
      </c>
      <c r="R9" s="71">
        <v>46</v>
      </c>
    </row>
    <row r="10" spans="1:16" s="71" customFormat="1" ht="42" customHeight="1">
      <c r="A10" s="65">
        <v>3</v>
      </c>
      <c r="B10" s="66" t="s">
        <v>42</v>
      </c>
      <c r="C10" s="67" t="s">
        <v>35</v>
      </c>
      <c r="D10" s="68" t="s">
        <v>37</v>
      </c>
      <c r="E10" s="61">
        <v>4</v>
      </c>
      <c r="F10" s="61">
        <v>4</v>
      </c>
      <c r="G10" s="61">
        <v>144.8</v>
      </c>
      <c r="H10" s="61">
        <v>144.8</v>
      </c>
      <c r="I10" s="15">
        <f t="shared" si="1"/>
        <v>0</v>
      </c>
      <c r="J10" s="61">
        <v>4</v>
      </c>
      <c r="K10" s="61">
        <f t="shared" si="2"/>
        <v>4</v>
      </c>
      <c r="L10" s="61">
        <v>0</v>
      </c>
      <c r="M10" s="70">
        <f t="shared" si="3"/>
        <v>144.8</v>
      </c>
      <c r="N10" s="70">
        <f aca="true" t="shared" si="5" ref="N10:N24">M10-O10</f>
        <v>144.8</v>
      </c>
      <c r="O10" s="70"/>
      <c r="P10" s="64">
        <f t="shared" si="4"/>
        <v>651600</v>
      </c>
    </row>
    <row r="11" spans="1:16" s="71" customFormat="1" ht="42" customHeight="1">
      <c r="A11" s="65">
        <v>4</v>
      </c>
      <c r="B11" s="66" t="s">
        <v>44</v>
      </c>
      <c r="C11" s="67" t="s">
        <v>35</v>
      </c>
      <c r="D11" s="68" t="s">
        <v>37</v>
      </c>
      <c r="E11" s="61">
        <v>6</v>
      </c>
      <c r="F11" s="61">
        <f aca="true" t="shared" si="6" ref="F11:F19">E11</f>
        <v>6</v>
      </c>
      <c r="G11" s="61">
        <v>103.7</v>
      </c>
      <c r="H11" s="61">
        <v>103.7</v>
      </c>
      <c r="I11" s="15">
        <f t="shared" si="1"/>
        <v>0</v>
      </c>
      <c r="J11" s="61">
        <v>4</v>
      </c>
      <c r="K11" s="61">
        <f t="shared" si="2"/>
        <v>4</v>
      </c>
      <c r="L11" s="61">
        <v>0</v>
      </c>
      <c r="M11" s="70">
        <f t="shared" si="3"/>
        <v>103.7</v>
      </c>
      <c r="N11" s="70">
        <f t="shared" si="5"/>
        <v>103.7</v>
      </c>
      <c r="O11" s="70"/>
      <c r="P11" s="64">
        <f t="shared" si="4"/>
        <v>466650</v>
      </c>
    </row>
    <row r="12" spans="1:16" s="71" customFormat="1" ht="42" customHeight="1">
      <c r="A12" s="65">
        <v>5</v>
      </c>
      <c r="B12" s="66" t="s">
        <v>46</v>
      </c>
      <c r="C12" s="67" t="s">
        <v>35</v>
      </c>
      <c r="D12" s="68" t="s">
        <v>37</v>
      </c>
      <c r="E12" s="61">
        <v>19</v>
      </c>
      <c r="F12" s="61">
        <f t="shared" si="6"/>
        <v>19</v>
      </c>
      <c r="G12" s="61">
        <v>336.8</v>
      </c>
      <c r="H12" s="61">
        <v>280.6</v>
      </c>
      <c r="I12" s="15">
        <f t="shared" si="1"/>
        <v>56.19999999999999</v>
      </c>
      <c r="J12" s="61">
        <v>8</v>
      </c>
      <c r="K12" s="61">
        <f t="shared" si="2"/>
        <v>8</v>
      </c>
      <c r="L12" s="61">
        <v>0</v>
      </c>
      <c r="M12" s="70">
        <f t="shared" si="3"/>
        <v>280.6</v>
      </c>
      <c r="N12" s="70">
        <f t="shared" si="5"/>
        <v>280.6</v>
      </c>
      <c r="O12" s="70"/>
      <c r="P12" s="64">
        <f t="shared" si="4"/>
        <v>1262700</v>
      </c>
    </row>
    <row r="13" spans="1:19" s="71" customFormat="1" ht="42" customHeight="1">
      <c r="A13" s="65">
        <v>6</v>
      </c>
      <c r="B13" s="66" t="s">
        <v>48</v>
      </c>
      <c r="C13" s="67" t="s">
        <v>35</v>
      </c>
      <c r="D13" s="68" t="s">
        <v>37</v>
      </c>
      <c r="E13" s="61">
        <v>1</v>
      </c>
      <c r="F13" s="61">
        <f t="shared" si="6"/>
        <v>1</v>
      </c>
      <c r="G13" s="61">
        <v>350.2</v>
      </c>
      <c r="H13" s="69">
        <v>276.3</v>
      </c>
      <c r="I13" s="15">
        <f t="shared" si="1"/>
        <v>73.89999999999998</v>
      </c>
      <c r="J13" s="61">
        <v>2</v>
      </c>
      <c r="K13" s="61">
        <f t="shared" si="2"/>
        <v>2</v>
      </c>
      <c r="L13" s="61">
        <v>0</v>
      </c>
      <c r="M13" s="70">
        <f t="shared" si="3"/>
        <v>232.8</v>
      </c>
      <c r="N13" s="70">
        <f t="shared" si="5"/>
        <v>232.8</v>
      </c>
      <c r="O13" s="70">
        <v>0</v>
      </c>
      <c r="P13" s="64">
        <f t="shared" si="4"/>
        <v>1047600</v>
      </c>
      <c r="Q13" s="71" t="s">
        <v>50</v>
      </c>
      <c r="R13" s="71">
        <v>43.5</v>
      </c>
      <c r="S13" s="71" t="s">
        <v>189</v>
      </c>
    </row>
    <row r="14" spans="1:16" s="71" customFormat="1" ht="42" customHeight="1">
      <c r="A14" s="65">
        <v>7</v>
      </c>
      <c r="B14" s="66" t="s">
        <v>51</v>
      </c>
      <c r="C14" s="67" t="s">
        <v>35</v>
      </c>
      <c r="D14" s="68" t="s">
        <v>37</v>
      </c>
      <c r="E14" s="61">
        <v>17</v>
      </c>
      <c r="F14" s="61">
        <f t="shared" si="6"/>
        <v>17</v>
      </c>
      <c r="G14" s="61">
        <v>363</v>
      </c>
      <c r="H14" s="61">
        <v>338.9</v>
      </c>
      <c r="I14" s="15">
        <f t="shared" si="1"/>
        <v>24.100000000000023</v>
      </c>
      <c r="J14" s="61">
        <v>8</v>
      </c>
      <c r="K14" s="61">
        <f t="shared" si="2"/>
        <v>7</v>
      </c>
      <c r="L14" s="61">
        <v>1</v>
      </c>
      <c r="M14" s="70">
        <f t="shared" si="3"/>
        <v>338.9</v>
      </c>
      <c r="N14" s="70">
        <f t="shared" si="5"/>
        <v>299.4</v>
      </c>
      <c r="O14" s="70">
        <v>39.5</v>
      </c>
      <c r="P14" s="64">
        <f t="shared" si="4"/>
        <v>1525050</v>
      </c>
    </row>
    <row r="15" spans="1:16" s="71" customFormat="1" ht="42" customHeight="1">
      <c r="A15" s="65">
        <v>8</v>
      </c>
      <c r="B15" s="66" t="s">
        <v>53</v>
      </c>
      <c r="C15" s="67" t="s">
        <v>35</v>
      </c>
      <c r="D15" s="68" t="s">
        <v>37</v>
      </c>
      <c r="E15" s="61">
        <v>12</v>
      </c>
      <c r="F15" s="61">
        <f t="shared" si="6"/>
        <v>12</v>
      </c>
      <c r="G15" s="61">
        <v>228.5</v>
      </c>
      <c r="H15" s="69">
        <v>219.1</v>
      </c>
      <c r="I15" s="15">
        <f t="shared" si="1"/>
        <v>9.400000000000006</v>
      </c>
      <c r="J15" s="61">
        <v>8</v>
      </c>
      <c r="K15" s="61">
        <f t="shared" si="2"/>
        <v>7</v>
      </c>
      <c r="L15" s="61">
        <v>1</v>
      </c>
      <c r="M15" s="70">
        <f t="shared" si="3"/>
        <v>219.1</v>
      </c>
      <c r="N15" s="70">
        <f t="shared" si="5"/>
        <v>190.79999999999998</v>
      </c>
      <c r="O15" s="70">
        <v>28.3</v>
      </c>
      <c r="P15" s="64">
        <f t="shared" si="4"/>
        <v>985950</v>
      </c>
    </row>
    <row r="16" spans="1:19" s="71" customFormat="1" ht="42" customHeight="1">
      <c r="A16" s="65">
        <v>9</v>
      </c>
      <c r="B16" s="66" t="s">
        <v>55</v>
      </c>
      <c r="C16" s="67" t="s">
        <v>35</v>
      </c>
      <c r="D16" s="68" t="s">
        <v>37</v>
      </c>
      <c r="E16" s="61">
        <v>7</v>
      </c>
      <c r="F16" s="61">
        <f t="shared" si="6"/>
        <v>7</v>
      </c>
      <c r="G16" s="61">
        <v>303.6</v>
      </c>
      <c r="H16" s="61">
        <v>244.7</v>
      </c>
      <c r="I16" s="15">
        <f t="shared" si="1"/>
        <v>58.900000000000034</v>
      </c>
      <c r="J16" s="72">
        <v>6</v>
      </c>
      <c r="K16" s="61">
        <f t="shared" si="2"/>
        <v>2</v>
      </c>
      <c r="L16" s="72">
        <v>4</v>
      </c>
      <c r="M16" s="70">
        <f t="shared" si="3"/>
        <v>197.1</v>
      </c>
      <c r="N16" s="70">
        <f t="shared" si="5"/>
        <v>75.8</v>
      </c>
      <c r="O16" s="73">
        <v>121.3</v>
      </c>
      <c r="P16" s="64">
        <f t="shared" si="4"/>
        <v>886950</v>
      </c>
      <c r="Q16" s="71" t="s">
        <v>41</v>
      </c>
      <c r="R16" s="71">
        <v>47.6</v>
      </c>
      <c r="S16" s="71" t="s">
        <v>171</v>
      </c>
    </row>
    <row r="17" spans="1:16" s="71" customFormat="1" ht="42" customHeight="1">
      <c r="A17" s="65">
        <v>10</v>
      </c>
      <c r="B17" s="66" t="s">
        <v>57</v>
      </c>
      <c r="C17" s="67" t="s">
        <v>35</v>
      </c>
      <c r="D17" s="68" t="s">
        <v>37</v>
      </c>
      <c r="E17" s="61">
        <v>16</v>
      </c>
      <c r="F17" s="61">
        <f t="shared" si="6"/>
        <v>16</v>
      </c>
      <c r="G17" s="61">
        <v>434.7</v>
      </c>
      <c r="H17" s="61">
        <v>397.1</v>
      </c>
      <c r="I17" s="15">
        <f t="shared" si="1"/>
        <v>37.599999999999966</v>
      </c>
      <c r="J17" s="61">
        <v>10</v>
      </c>
      <c r="K17" s="61">
        <f t="shared" si="2"/>
        <v>6</v>
      </c>
      <c r="L17" s="61">
        <v>4</v>
      </c>
      <c r="M17" s="70">
        <f t="shared" si="3"/>
        <v>397.1</v>
      </c>
      <c r="N17" s="70">
        <f t="shared" si="5"/>
        <v>213.20000000000002</v>
      </c>
      <c r="O17" s="70">
        <v>183.9</v>
      </c>
      <c r="P17" s="64">
        <f t="shared" si="4"/>
        <v>1786950</v>
      </c>
    </row>
    <row r="18" spans="1:19" s="71" customFormat="1" ht="42" customHeight="1">
      <c r="A18" s="65">
        <v>11</v>
      </c>
      <c r="B18" s="66" t="s">
        <v>59</v>
      </c>
      <c r="C18" s="67" t="s">
        <v>35</v>
      </c>
      <c r="D18" s="68" t="s">
        <v>37</v>
      </c>
      <c r="E18" s="61">
        <v>22</v>
      </c>
      <c r="F18" s="61">
        <f t="shared" si="6"/>
        <v>22</v>
      </c>
      <c r="G18" s="61">
        <v>498</v>
      </c>
      <c r="H18" s="69">
        <v>439.7</v>
      </c>
      <c r="I18" s="15">
        <f t="shared" si="1"/>
        <v>58.30000000000001</v>
      </c>
      <c r="J18" s="72">
        <v>6</v>
      </c>
      <c r="K18" s="61">
        <f t="shared" si="2"/>
        <v>4</v>
      </c>
      <c r="L18" s="72">
        <v>2</v>
      </c>
      <c r="M18" s="70">
        <f t="shared" si="3"/>
        <v>327.4</v>
      </c>
      <c r="N18" s="70">
        <f t="shared" si="5"/>
        <v>212.2</v>
      </c>
      <c r="O18" s="73">
        <v>115.2</v>
      </c>
      <c r="P18" s="64">
        <f t="shared" si="4"/>
        <v>1473300</v>
      </c>
      <c r="Q18" s="71" t="s">
        <v>61</v>
      </c>
      <c r="R18" s="71">
        <f>54.7+57.6</f>
        <v>112.30000000000001</v>
      </c>
      <c r="S18" s="71" t="s">
        <v>189</v>
      </c>
    </row>
    <row r="19" spans="1:16" s="71" customFormat="1" ht="42" customHeight="1">
      <c r="A19" s="65">
        <v>12</v>
      </c>
      <c r="B19" s="66" t="s">
        <v>62</v>
      </c>
      <c r="C19" s="67" t="s">
        <v>35</v>
      </c>
      <c r="D19" s="68" t="s">
        <v>37</v>
      </c>
      <c r="E19" s="61">
        <v>15</v>
      </c>
      <c r="F19" s="61">
        <f t="shared" si="6"/>
        <v>15</v>
      </c>
      <c r="G19" s="61">
        <v>345.8</v>
      </c>
      <c r="H19" s="69">
        <v>321.7</v>
      </c>
      <c r="I19" s="15">
        <f t="shared" si="1"/>
        <v>24.100000000000023</v>
      </c>
      <c r="J19" s="61">
        <v>8</v>
      </c>
      <c r="K19" s="61">
        <f t="shared" si="2"/>
        <v>4</v>
      </c>
      <c r="L19" s="61">
        <v>4</v>
      </c>
      <c r="M19" s="70">
        <f t="shared" si="3"/>
        <v>321.7</v>
      </c>
      <c r="N19" s="70">
        <f t="shared" si="5"/>
        <v>162.7</v>
      </c>
      <c r="O19" s="70">
        <v>159</v>
      </c>
      <c r="P19" s="64">
        <f t="shared" si="4"/>
        <v>1447650</v>
      </c>
    </row>
    <row r="20" spans="1:16" s="71" customFormat="1" ht="42" customHeight="1">
      <c r="A20" s="65">
        <v>13</v>
      </c>
      <c r="B20" s="66" t="s">
        <v>64</v>
      </c>
      <c r="C20" s="67" t="s">
        <v>66</v>
      </c>
      <c r="D20" s="68" t="s">
        <v>37</v>
      </c>
      <c r="E20" s="61">
        <v>27</v>
      </c>
      <c r="F20" s="61">
        <v>27</v>
      </c>
      <c r="G20" s="61">
        <v>336.9</v>
      </c>
      <c r="H20" s="15">
        <v>295</v>
      </c>
      <c r="I20" s="15">
        <f t="shared" si="1"/>
        <v>41.89999999999998</v>
      </c>
      <c r="J20" s="61">
        <v>9</v>
      </c>
      <c r="K20" s="61">
        <v>5</v>
      </c>
      <c r="L20" s="61">
        <v>4</v>
      </c>
      <c r="M20" s="70">
        <v>295</v>
      </c>
      <c r="N20" s="70">
        <f t="shared" si="5"/>
        <v>170.8</v>
      </c>
      <c r="O20" s="70">
        <v>124.2</v>
      </c>
      <c r="P20" s="64">
        <f t="shared" si="4"/>
        <v>1327500</v>
      </c>
    </row>
    <row r="21" spans="1:16" s="71" customFormat="1" ht="42" customHeight="1">
      <c r="A21" s="65">
        <v>14</v>
      </c>
      <c r="B21" s="66" t="s">
        <v>67</v>
      </c>
      <c r="C21" s="67" t="s">
        <v>69</v>
      </c>
      <c r="D21" s="68" t="s">
        <v>37</v>
      </c>
      <c r="E21" s="61">
        <v>20</v>
      </c>
      <c r="F21" s="61">
        <v>20</v>
      </c>
      <c r="G21" s="61">
        <v>464.7</v>
      </c>
      <c r="H21" s="15">
        <v>427.1</v>
      </c>
      <c r="I21" s="15">
        <f t="shared" si="1"/>
        <v>37.599999999999966</v>
      </c>
      <c r="J21" s="61">
        <v>9</v>
      </c>
      <c r="K21" s="61">
        <v>7</v>
      </c>
      <c r="L21" s="61">
        <v>2</v>
      </c>
      <c r="M21" s="70">
        <v>427.1</v>
      </c>
      <c r="N21" s="70">
        <f t="shared" si="5"/>
        <v>330.20000000000005</v>
      </c>
      <c r="O21" s="70">
        <v>96.9</v>
      </c>
      <c r="P21" s="64">
        <f t="shared" si="4"/>
        <v>1921950</v>
      </c>
    </row>
    <row r="22" spans="1:18" s="71" customFormat="1" ht="42" customHeight="1">
      <c r="A22" s="65">
        <v>15</v>
      </c>
      <c r="B22" s="66" t="s">
        <v>70</v>
      </c>
      <c r="C22" s="67" t="s">
        <v>72</v>
      </c>
      <c r="D22" s="68" t="s">
        <v>37</v>
      </c>
      <c r="E22" s="61">
        <v>26</v>
      </c>
      <c r="F22" s="61">
        <v>26</v>
      </c>
      <c r="G22" s="61">
        <v>540.7</v>
      </c>
      <c r="H22" s="15">
        <v>504.5</v>
      </c>
      <c r="I22" s="15">
        <f t="shared" si="1"/>
        <v>36.200000000000045</v>
      </c>
      <c r="J22" s="61">
        <v>15</v>
      </c>
      <c r="K22" s="61">
        <v>11</v>
      </c>
      <c r="L22" s="61">
        <v>4</v>
      </c>
      <c r="M22" s="70">
        <v>464.6</v>
      </c>
      <c r="N22" s="70">
        <f t="shared" si="5"/>
        <v>348.40000000000003</v>
      </c>
      <c r="O22" s="70">
        <v>116.2</v>
      </c>
      <c r="P22" s="64">
        <f t="shared" si="4"/>
        <v>2090700</v>
      </c>
      <c r="Q22" s="71" t="s">
        <v>73</v>
      </c>
      <c r="R22" s="71">
        <v>39.9</v>
      </c>
    </row>
    <row r="23" spans="1:16" s="71" customFormat="1" ht="42" customHeight="1">
      <c r="A23" s="65">
        <v>16</v>
      </c>
      <c r="B23" s="66" t="s">
        <v>74</v>
      </c>
      <c r="C23" s="67" t="s">
        <v>76</v>
      </c>
      <c r="D23" s="68" t="s">
        <v>37</v>
      </c>
      <c r="E23" s="61">
        <v>10</v>
      </c>
      <c r="F23" s="61">
        <v>10</v>
      </c>
      <c r="G23" s="61">
        <v>219.9</v>
      </c>
      <c r="H23" s="15">
        <v>170.7</v>
      </c>
      <c r="I23" s="15">
        <f t="shared" si="1"/>
        <v>49.20000000000002</v>
      </c>
      <c r="J23" s="61">
        <v>7</v>
      </c>
      <c r="K23" s="61">
        <v>6</v>
      </c>
      <c r="L23" s="61">
        <v>1</v>
      </c>
      <c r="M23" s="70">
        <v>170.7</v>
      </c>
      <c r="N23" s="70">
        <f t="shared" si="5"/>
        <v>154.7</v>
      </c>
      <c r="O23" s="70">
        <v>16</v>
      </c>
      <c r="P23" s="64">
        <f t="shared" si="4"/>
        <v>768150</v>
      </c>
    </row>
    <row r="24" spans="1:16" s="71" customFormat="1" ht="42" customHeight="1">
      <c r="A24" s="65">
        <v>17</v>
      </c>
      <c r="B24" s="66" t="s">
        <v>77</v>
      </c>
      <c r="C24" s="67" t="s">
        <v>79</v>
      </c>
      <c r="D24" s="68" t="s">
        <v>37</v>
      </c>
      <c r="E24" s="61">
        <v>23</v>
      </c>
      <c r="F24" s="61">
        <v>23</v>
      </c>
      <c r="G24" s="61">
        <v>381.6</v>
      </c>
      <c r="H24" s="15">
        <v>374.6</v>
      </c>
      <c r="I24" s="15">
        <f t="shared" si="1"/>
        <v>7</v>
      </c>
      <c r="J24" s="61">
        <v>10</v>
      </c>
      <c r="K24" s="61">
        <v>9</v>
      </c>
      <c r="L24" s="61">
        <v>1</v>
      </c>
      <c r="M24" s="70">
        <f>H24</f>
        <v>374.6</v>
      </c>
      <c r="N24" s="70">
        <f t="shared" si="5"/>
        <v>329.8</v>
      </c>
      <c r="O24" s="70">
        <v>44.8</v>
      </c>
      <c r="P24" s="64">
        <f t="shared" si="4"/>
        <v>1685700</v>
      </c>
    </row>
    <row r="25" spans="2:16" ht="33.75" customHeight="1">
      <c r="B25" s="58" t="s">
        <v>80</v>
      </c>
      <c r="P25" s="74"/>
    </row>
    <row r="26" spans="2:16" ht="48.75" customHeight="1">
      <c r="B26" s="75" t="s">
        <v>81</v>
      </c>
      <c r="C26" s="75"/>
      <c r="D26" s="76"/>
      <c r="H26" s="58">
        <f>H7-H18-H19-H13</f>
        <v>4320.9</v>
      </c>
      <c r="M26" s="74">
        <f>M7-M18-M19-M13</f>
        <v>4187.4</v>
      </c>
      <c r="N26" s="74"/>
      <c r="O26" s="74"/>
      <c r="P26" s="74"/>
    </row>
    <row r="27" spans="2:13" ht="48.75" customHeight="1">
      <c r="B27" s="75" t="s">
        <v>82</v>
      </c>
      <c r="C27" s="75"/>
      <c r="D27" s="76"/>
      <c r="E27" s="58">
        <f>E7-E18-E19-E13</f>
        <v>216</v>
      </c>
      <c r="H27" s="58">
        <f>H18+H19</f>
        <v>761.4</v>
      </c>
      <c r="M27" s="58">
        <f>M18+M19</f>
        <v>649.0999999999999</v>
      </c>
    </row>
    <row r="29" ht="81">
      <c r="G29" s="58" t="s">
        <v>264</v>
      </c>
    </row>
  </sheetData>
  <sheetProtection selectLockedCells="1" selectUnlockedCells="1"/>
  <mergeCells count="19">
    <mergeCell ref="D1:L1"/>
    <mergeCell ref="A2:A5"/>
    <mergeCell ref="B2:B5"/>
    <mergeCell ref="C2:C5"/>
    <mergeCell ref="D2:D5"/>
    <mergeCell ref="E2:E4"/>
    <mergeCell ref="F2:F4"/>
    <mergeCell ref="G2:G4"/>
    <mergeCell ref="H2:H4"/>
    <mergeCell ref="I2:I4"/>
    <mergeCell ref="J2:L2"/>
    <mergeCell ref="M2:O2"/>
    <mergeCell ref="P2:P3"/>
    <mergeCell ref="J3:J4"/>
    <mergeCell ref="K3:L3"/>
    <mergeCell ref="M3:M4"/>
    <mergeCell ref="N3:O3"/>
    <mergeCell ref="B26:C26"/>
    <mergeCell ref="B27:C27"/>
  </mergeCells>
  <printOptions/>
  <pageMargins left="0.39305555555555555" right="0.17569444444444443" top="0.25416666666666665" bottom="0.2861111111111111" header="0.5118055555555555" footer="0.5118055555555555"/>
  <pageSetup horizontalDpi="300" verticalDpi="300" orientation="landscape" paperSize="9" scale="55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2022-08-08T07:45:35Z</cp:lastPrinted>
  <dcterms:created xsi:type="dcterms:W3CDTF">2009-04-16T04:32:48Z</dcterms:created>
  <dcterms:modified xsi:type="dcterms:W3CDTF">2022-10-27T02:46:17Z</dcterms:modified>
  <cp:category/>
  <cp:version/>
  <cp:contentType/>
  <cp:contentStatus/>
  <cp:revision>37</cp:revision>
</cp:coreProperties>
</file>